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7455" activeTab="0"/>
  </bookViews>
  <sheets>
    <sheet name=" Кап. ремонт доріг" sheetId="1" r:id="rId1"/>
  </sheets>
  <definedNames>
    <definedName name="_xlnm.Print_Titles" localSheetId="0">' Кап. ремонт доріг'!$3:$4</definedName>
    <definedName name="обсерваторная">#REF!</definedName>
  </definedNames>
  <calcPr fullCalcOnLoad="1"/>
</workbook>
</file>

<file path=xl/sharedStrings.xml><?xml version="1.0" encoding="utf-8"?>
<sst xmlns="http://schemas.openxmlformats.org/spreadsheetml/2006/main" count="870" uniqueCount="281">
  <si>
    <t>Ступінь готовності</t>
  </si>
  <si>
    <t>Вид робіт</t>
  </si>
  <si>
    <t>Запланована вартість по кошторису, тис.грн.</t>
  </si>
  <si>
    <t>Процедура закупівлі/допорогова закупівля /або  прямий договір</t>
  </si>
  <si>
    <t>березень</t>
  </si>
  <si>
    <t>квітень</t>
  </si>
  <si>
    <t>травень</t>
  </si>
  <si>
    <t>вул. Дмитрієва</t>
  </si>
  <si>
    <t xml:space="preserve">вул. Гагаріна «Корабельне кладовище (старе)» </t>
  </si>
  <si>
    <t>пров. 6 Липовий</t>
  </si>
  <si>
    <t>вул. Гагаріна «Корабельне кладовище (старе)» Улаштування дороги в районі 16 сектора</t>
  </si>
  <si>
    <t>вул. Олександра Янати  (від Велама до вул Казарського)</t>
  </si>
  <si>
    <t>вул. Безіменна (від ж/б № 99 до ж/б № 74)</t>
  </si>
  <si>
    <t>вул. 7-а Ялтинська від вул. Кузнецька до вул. 1-ша Ялтинська</t>
  </si>
  <si>
    <t>вул. Лазурна від вул. Озерна до прибережної зони</t>
  </si>
  <si>
    <t>вул. Потьомкінська від вул. Нікольська до вул. Садова (ПКД)</t>
  </si>
  <si>
    <t>вул. Севастопольська від вул. Соборна до вул. М.Морська (ПКД)</t>
  </si>
  <si>
    <t>капітальний ремонт доріг</t>
  </si>
  <si>
    <t>Переговорна процедура</t>
  </si>
  <si>
    <t>Відкриті конкурсні торги</t>
  </si>
  <si>
    <t>Прямий договір підряду із звітом у "PROZORRO"</t>
  </si>
  <si>
    <t>розробка ПКД з капітального ремонту доріг</t>
  </si>
  <si>
    <t>Капітальний ремонт внутрішньоквартальних проїздів вздовж будинків по вул. Потьомкінська 141, 143, 143а, 153, та по вул. Колодязна 6, 8 в м. Миколаєві</t>
  </si>
  <si>
    <t>Капітальний ремонт внутрішньоквартальних проїздів вздовж будинків по вул. 3-я Слобідська 50, 52, 54, 56  в м.Миколаєві</t>
  </si>
  <si>
    <t>Капітальний ремонт внутрішньоквартальних проїздів вздовж будинків по вул. Архітектора Старова 4б, 6, 6а, 6в, 10 в м. Миколаєві</t>
  </si>
  <si>
    <t>Капітальний ремонт внутрішньоквартальних проїздів  по вул. Адміральська, 2а, 2/2, 2/3, 2/4, 2/5, 2/6, 2/7 до вул. Артилерійська, 2  в м. Миколаєві</t>
  </si>
  <si>
    <t>Капітальний ремонт внутрішньоквартальних проїздів вздовж будинків по вул. Чкалова 98а, 98б в м. Миколаєві</t>
  </si>
  <si>
    <t>Капітальний ремонт внутрішньоквартальних проїздів вздовж будинків по вул. Чкалова 100, 100а в м. Миколаєві</t>
  </si>
  <si>
    <t>Капітальний ремонт внутрішньоквартальнного проїзду вздовж будинку по проспект Центральний 151 в м. Миколаєві</t>
  </si>
  <si>
    <t>Капітальний ремонт внутрішньоквартальнного проїзду вздовж будинку по пр. Центральний 149 в м. Миколаєві</t>
  </si>
  <si>
    <t xml:space="preserve">вул. Крилова, 56, 54, 52, 50 </t>
  </si>
  <si>
    <t>вул. Крилова, 2-12/5</t>
  </si>
  <si>
    <t>вул. Пушкінська, 66-66а</t>
  </si>
  <si>
    <t>вул. Спортивна до буд № 38 по вул. Г.Карпенка</t>
  </si>
  <si>
    <t>вул. 12 Поздовжня, 42</t>
  </si>
  <si>
    <t>пр. Миру, 21а, 21б</t>
  </si>
  <si>
    <t>пр. Богоявленський, 47, 49, 49а, 51, 51а 53, 53а, вул. Молодогвардійська, 55, вул. Космонавтів, 58</t>
  </si>
  <si>
    <t>Капітальний ремонт внутрішньоквартальних проїздів</t>
  </si>
  <si>
    <t>пр. Богоявленський ріг вул. Доктора Самойловича</t>
  </si>
  <si>
    <t>вул. Потьомкінська</t>
  </si>
  <si>
    <t>вул. Фалеєвська, 43</t>
  </si>
  <si>
    <t xml:space="preserve">вул. Сінна, 44, вул. Дунаєва, 39 </t>
  </si>
  <si>
    <t>РАЗОМ:</t>
  </si>
  <si>
    <t>вул. Садова (від вул. Чкалова до пр. Центрального) парний бік</t>
  </si>
  <si>
    <t>вул. Китобоїв</t>
  </si>
  <si>
    <t>І.І. Капітальний ремонт доріг</t>
  </si>
  <si>
    <t>І.ІІ. Капітальний ремонт тротуарів</t>
  </si>
  <si>
    <t>пр. Героїв України вздовж огорожі парку "Перемоги" по пр. Героїв України, 2</t>
  </si>
  <si>
    <t>вул. Декабристів від пр. Центральний до вул. В.Морська (обидві сторони)</t>
  </si>
  <si>
    <t xml:space="preserve">вул. Арх.Старова, 27б, 27в, 27г </t>
  </si>
  <si>
    <t>вул. Малко-Тернівська від пр. Героїв Сталінграду до вул. Архітектора Старого, та по вул. Архітектора Старого</t>
  </si>
  <si>
    <t>пр. Богоявленський від вул. Космонавтів до вул. Будівельників (парний бік) ПКД</t>
  </si>
  <si>
    <t>пр. Центральний (парний бік) від вул. Садова до вул. Пушкінська (ПКД)</t>
  </si>
  <si>
    <t>пр. Центральний (парний бік) від вул. Пушкінська до вул. Генерала Карпенка (ПКД)</t>
  </si>
  <si>
    <t>вул. Океанівська (від пр. Богоявленського до Єкомаркету) плитка</t>
  </si>
  <si>
    <t>пр. Центральний перехрестя із вул. Інженерна</t>
  </si>
  <si>
    <t>пр. Центральний перехрестя із вул. М.Морська</t>
  </si>
  <si>
    <t>пр. Центральний перхрестя із вул. Шнеєрсона</t>
  </si>
  <si>
    <t>пр. Центральний перехрестя із вул. Московська</t>
  </si>
  <si>
    <t>пр. Центральний перехрестя із вул. Соборна</t>
  </si>
  <si>
    <t>пр. Центральний перехрестя із вул. Лягіна</t>
  </si>
  <si>
    <t>пр. Центральний перехрестя із вул. Декабристів</t>
  </si>
  <si>
    <t>пр. Центральний перехрестя із вул. Фалеєвська</t>
  </si>
  <si>
    <t>пр. Центральний перехрестя із вул. Пушкинська</t>
  </si>
  <si>
    <t>пр. Центральний перехрестя із вул. Бузніка</t>
  </si>
  <si>
    <t xml:space="preserve">вул. Соборна </t>
  </si>
  <si>
    <t>І.ІІ.І Капітальний ремонт з'їздів для маломобільних груп населення</t>
  </si>
  <si>
    <t>ВСЬОГО(І.ІІ - І.ІІ.І):</t>
  </si>
  <si>
    <t>капітальний ремонт тротуарів</t>
  </si>
  <si>
    <t>вул. Новозаводська перехрестя із вул. Комінтерна</t>
  </si>
  <si>
    <t>вул. Новозаводська від буд. №20 до буд. №20/1</t>
  </si>
  <si>
    <t>вул. Турбінна від вул. Новозаводська до буд. №15/1 в м. Миколаєві</t>
  </si>
  <si>
    <t>вул. Погранична (непарний бік) від вул. 5 Слобідська до вул. Мала Морська</t>
  </si>
  <si>
    <t>вул. 6-та Слобідська (від вул. Кузнецька до вул. Чкалова)</t>
  </si>
  <si>
    <t>вул. Погранична (парний бік) від пр. Богоявленський до вул. Мала Морська</t>
  </si>
  <si>
    <t>вул. Херсонське шосе від кордону м.Миколаєва (стела на в'їзді) до вул. Космонавтів</t>
  </si>
  <si>
    <t>пр. Миру</t>
  </si>
  <si>
    <t>вул. Чкалова (від вул. Московська до вул. Громадянська)</t>
  </si>
  <si>
    <t>вул. Троїцька (від вул. Квітнева до вул. Електронна)</t>
  </si>
  <si>
    <t>вул. Крилова (від вул. Біла до вул. Генерала Карпенка)</t>
  </si>
  <si>
    <t>вул. Шосейна (від пр. Центральний до привокзальної площі)</t>
  </si>
  <si>
    <t>під'їзна дорога до кладовища (від вул. Троїцька до військової частини)</t>
  </si>
  <si>
    <t>вул. Погранична (від вул. Московська до вул. Мала Морська)</t>
  </si>
  <si>
    <t>вул. Привільна</t>
  </si>
  <si>
    <t>вул. Спортивна</t>
  </si>
  <si>
    <t>вул. Георгія Гонгадзе</t>
  </si>
  <si>
    <t>вул. Терасна</t>
  </si>
  <si>
    <t>вул. Нікольська (від вул. Московська до вул. Садова)</t>
  </si>
  <si>
    <t>вул. Адміральська</t>
  </si>
  <si>
    <t>вул. Декабристів</t>
  </si>
  <si>
    <t>вул. Заводська</t>
  </si>
  <si>
    <t>вул. Колодязна, 35а</t>
  </si>
  <si>
    <t>вул. 6 Слобідська, 3</t>
  </si>
  <si>
    <t>пр. Миру, 17а</t>
  </si>
  <si>
    <t>пр. Миру, 17в</t>
  </si>
  <si>
    <t>вул. Океаніввська, 56, 56а</t>
  </si>
  <si>
    <t>вул. Океаніввська, 64</t>
  </si>
  <si>
    <t>вул. Океаніввська, 60а</t>
  </si>
  <si>
    <t>вул. Океанівська, 58</t>
  </si>
  <si>
    <t>вул. Океанівська, 62, 62а</t>
  </si>
  <si>
    <t>поточний ремонт доріг</t>
  </si>
  <si>
    <t>поточний ремонт внутрішньоквартальних проїздів</t>
  </si>
  <si>
    <t>вул. Потемкінська, 131б, 129а, пр. Центральний, 122, 124а</t>
  </si>
  <si>
    <t>пр. Центральний, 138, 140</t>
  </si>
  <si>
    <t>пров. Парусний, 1, пр. Героїв України, 17, 19, 21</t>
  </si>
  <si>
    <t>пр. Героїв України (в сторону центру міста від зуп. Шкільна вглиб вул. Оберегова)</t>
  </si>
  <si>
    <t>вул. Архітектора Старова, 6в</t>
  </si>
  <si>
    <t>вул. Архітектора Старова, 4б</t>
  </si>
  <si>
    <t>вул. Архітектора Старова, 4д</t>
  </si>
  <si>
    <t>вул. Архітектора Старова, 8а</t>
  </si>
  <si>
    <t>вул. Архітектора Старова, 10</t>
  </si>
  <si>
    <t>вул. Чкалова, 82</t>
  </si>
  <si>
    <t>вул. Чкалова, 82а</t>
  </si>
  <si>
    <t>пр. Центральний, 122</t>
  </si>
  <si>
    <t>пр. Центральний, 124а</t>
  </si>
  <si>
    <t>вул. Колодязна, 35а, 37</t>
  </si>
  <si>
    <t>вул. Колодязна, 13-А, 15</t>
  </si>
  <si>
    <t>вул. Колодязна, 13</t>
  </si>
  <si>
    <t>вул. Потьомкінська, 149</t>
  </si>
  <si>
    <t>вул. Колодязна, 15а</t>
  </si>
  <si>
    <t>вул. Колодязна, 6, вул. Потьомкінська, 141</t>
  </si>
  <si>
    <t>вул. Арх.Старова, 4г, біля ДНЗ №1</t>
  </si>
  <si>
    <t>вул. Потемкінська, 141, 143</t>
  </si>
  <si>
    <t>вул. Колодязна, 10, 8, вул. Потемкінська, 143а</t>
  </si>
  <si>
    <t>вул. Колодязна, 4, вул. 3Слобідська, 24</t>
  </si>
  <si>
    <t>вул. 3Слобідська, 49, пр. Центральний, 148, 148а</t>
  </si>
  <si>
    <t>вул. Чкалова, 98б</t>
  </si>
  <si>
    <t>вул. Пушкінська ріг вул. Комкова (зі сторони центрального суда)</t>
  </si>
  <si>
    <t>вул. Шосейна від привокзальної площі до вул. 9 Поперечна</t>
  </si>
  <si>
    <t>вул. 9 Поперечна ріг вул. 8 Березня</t>
  </si>
  <si>
    <t>вул. Г.Карпенка, 12-А - 16</t>
  </si>
  <si>
    <t>вул. Корабелів, 12</t>
  </si>
  <si>
    <t>вул. Океанівська, 340/1, 340/2</t>
  </si>
  <si>
    <t>вул. Океанівська, 28</t>
  </si>
  <si>
    <t>вул. Липова</t>
  </si>
  <si>
    <t>вул. Севастопольська від вул. Московська до вул. М.Морська (непарний бік)</t>
  </si>
  <si>
    <t>вул. Робоча, 3</t>
  </si>
  <si>
    <t>вул. Крилова</t>
  </si>
  <si>
    <t>вул. 8 Березня</t>
  </si>
  <si>
    <t>вул. Нікольська</t>
  </si>
  <si>
    <t>поточний ремонт тротуарів</t>
  </si>
  <si>
    <t>Обсяг робіт, послуг (м2)</t>
  </si>
  <si>
    <t>Адреса об'єкту, назва заходу</t>
  </si>
  <si>
    <t>капітальний ремонт зливової каналізації</t>
  </si>
  <si>
    <t>пр. Центральний (від вул. Садової до вул. Інженерної)</t>
  </si>
  <si>
    <t>вул. Погранична (від вул. Садова до вул. Громадянська)</t>
  </si>
  <si>
    <t>І.ІІІ. Капітальний ремонт зливової каналізації</t>
  </si>
  <si>
    <t>капітальний ремонт штучних споруд</t>
  </si>
  <si>
    <t>Південнобузький міст (технічне обстеження)</t>
  </si>
  <si>
    <t>І.V. Капітальний ремонт штучних споруд</t>
  </si>
  <si>
    <t>І.ІV. Капітальний ремонт мереж зовнішнього освітлення</t>
  </si>
  <si>
    <t>Капітальний ремонт вуличного освітлення по вул. Озерна в м. Миколаєві</t>
  </si>
  <si>
    <t>капітальний ремонт мереж зовнішнього освітлення</t>
  </si>
  <si>
    <t>ІІ.І. Поточний ремонт доріг</t>
  </si>
  <si>
    <t>ІІ.ІІ. Поточний ремонт тротуарів</t>
  </si>
  <si>
    <t xml:space="preserve">пр. Центральний (від вул. 3-тя Слобідська до вул. Садова) </t>
  </si>
  <si>
    <t>Капітальний ремонт системи відеоспостереження "Безпечне мсто" в м. Миколаєві ПКД</t>
  </si>
  <si>
    <t xml:space="preserve">Прямий договір </t>
  </si>
  <si>
    <t>1 квартал 2017р.</t>
  </si>
  <si>
    <t>Видатки</t>
  </si>
  <si>
    <t>ІІ.ІІІ. Поточний ремонт мереж вуличного освітлення</t>
  </si>
  <si>
    <t>бульвар Флотський</t>
  </si>
  <si>
    <t>вул. Флотська</t>
  </si>
  <si>
    <t>вул. Колодязна</t>
  </si>
  <si>
    <t>вул. Вільна</t>
  </si>
  <si>
    <t>вул. В. Чорновола</t>
  </si>
  <si>
    <t>вул. Миколаївська</t>
  </si>
  <si>
    <t>вул. Північна</t>
  </si>
  <si>
    <t>вул. Садова</t>
  </si>
  <si>
    <t>вул. Лягіна</t>
  </si>
  <si>
    <t>вул. Західна</t>
  </si>
  <si>
    <t>вул. Шевченка</t>
  </si>
  <si>
    <t>вул. 6 Слобідська</t>
  </si>
  <si>
    <t>вул. Бокова</t>
  </si>
  <si>
    <t>вул. О.Матросова</t>
  </si>
  <si>
    <t>вул. Остапа Вишні</t>
  </si>
  <si>
    <t>вул. Космонавтів</t>
  </si>
  <si>
    <t>вул. Степова</t>
  </si>
  <si>
    <t>пр. Героїв України</t>
  </si>
  <si>
    <t>вул. Чкалова</t>
  </si>
  <si>
    <t>пр. Центральний</t>
  </si>
  <si>
    <t>вул. Троїцька</t>
  </si>
  <si>
    <t>пр. Богоявленський</t>
  </si>
  <si>
    <t>пров. Полярний</t>
  </si>
  <si>
    <t>вул. Анатолія Олійника</t>
  </si>
  <si>
    <t>вул. Березова</t>
  </si>
  <si>
    <t>вул. 8 Військова</t>
  </si>
  <si>
    <t>вул. Одеське шосе</t>
  </si>
  <si>
    <t>вул. Оберегова</t>
  </si>
  <si>
    <t>вул. Шосейна</t>
  </si>
  <si>
    <t>вул. Херсонське шосе</t>
  </si>
  <si>
    <t>31.12.2017р.</t>
  </si>
  <si>
    <t>поточний ремонт мереж зовнішнього освітлення</t>
  </si>
  <si>
    <t xml:space="preserve">двір по вул. Космонавтів, буд. №130 </t>
  </si>
  <si>
    <t>вул. Веселинівська</t>
  </si>
  <si>
    <t>вул. Будівельників</t>
  </si>
  <si>
    <t>Широкобальський міст</t>
  </si>
  <si>
    <t>ІІІ.І. Будівництво та реконструкція світлофорних об'єктів</t>
  </si>
  <si>
    <t>Будівництво світлофорного об'єкту в м.Миколаєві по вул. Троїцькій ріг вул. Новозаводської</t>
  </si>
  <si>
    <t>Будівництво світлофорного об'єкту в м.Миколаєві по вул. Херсонське шосе ріг вул. Новозаводської</t>
  </si>
  <si>
    <t>Будівництво світлофорного об'єкту в м.Миколаєві по пр. Миру ріг вул. Новозаводської</t>
  </si>
  <si>
    <t>Будівництво світлофорного об'єкту в м.Миколаєві по вул. Космонавтів ріг вул. Турбінної</t>
  </si>
  <si>
    <t>Реконструкція світлофорного об'єкту в м.Миколаєві по вул. В.Морській ріг вул. Садової, у т.ч. проектні роботи та експертиза</t>
  </si>
  <si>
    <t>Будівництво світлофорного об'єкту</t>
  </si>
  <si>
    <t>потребує корегування ПКД в цінах 2017р</t>
  </si>
  <si>
    <t>Капітальний ремонт тротуара по пр.Центральному від пр. Богоявленського до вул. Садова (парний бік) в м.Миколаєві</t>
  </si>
  <si>
    <t>вул. Генерала Карпенка біля буд. №20</t>
  </si>
  <si>
    <t>Всього (капітальний ремонт доріг):</t>
  </si>
  <si>
    <t>Всього (капітальний ремонт внутрішньоквартальних проїздів):</t>
  </si>
  <si>
    <t>Всього (поточний ремонт доріг):</t>
  </si>
  <si>
    <t>Всього поточний ремонт внутрішньоквартальних проїздів):</t>
  </si>
  <si>
    <t>вул. Лягіна (від вул. Велика Морська до вул. Адміральська) парний бік ПКД</t>
  </si>
  <si>
    <t>Реконструкція світлофорного об'єкту</t>
  </si>
  <si>
    <t>Термін виконання (орієнтовно)</t>
  </si>
  <si>
    <t>(торги в травні)</t>
  </si>
  <si>
    <t>капітальний ремонт тротуарів (влаштування з'їздів для маломобільних груп населення)</t>
  </si>
  <si>
    <t>Капітальний ремонт дороги на перехресті вул. Защука ріг вул. Пушцінська в м.Миколаєві (ПКД)</t>
  </si>
  <si>
    <t>Капітальний ремонт дороги на перехресті вул. Сінна ріг вул. Пушцінська в м.Миколаєві (ПКД)</t>
  </si>
  <si>
    <t>вул. Вінграновського</t>
  </si>
  <si>
    <t>вул. Лісова</t>
  </si>
  <si>
    <t xml:space="preserve">вул. Олександра Янати </t>
  </si>
  <si>
    <t>вул. 8 Поздовжня</t>
  </si>
  <si>
    <t>вул. Лєскова</t>
  </si>
  <si>
    <t>вул. Карпенка (від вул. ДНЗ до вул. Біла, від вул. Крилова до пр. Центрального)</t>
  </si>
  <si>
    <t>вул. Космонавтів в районі дитячого санаторію "Дубки" та міської лікарні №3</t>
  </si>
  <si>
    <t>вул. Лазурна</t>
  </si>
  <si>
    <t>вул. Малко-Тирнівська мкр. Тернівка</t>
  </si>
  <si>
    <t>вул. Казарського</t>
  </si>
  <si>
    <t>вул. Генерала Карпенка</t>
  </si>
  <si>
    <t>пров. Балканський</t>
  </si>
  <si>
    <t>пров. Київський</t>
  </si>
  <si>
    <t>пров. Парусний</t>
  </si>
  <si>
    <t>вул. Севастопольська</t>
  </si>
  <si>
    <t>сквер ім. Шевченка</t>
  </si>
  <si>
    <t>№ з/п</t>
  </si>
  <si>
    <t>вул. Таврійська</t>
  </si>
  <si>
    <t>пров. 7 Круговий</t>
  </si>
  <si>
    <t>вул. Дунаєвського (мкр. Матвіївка)</t>
  </si>
  <si>
    <t>пров. Прорізний</t>
  </si>
  <si>
    <t>Капітальний ремонт мереж зовнішнього освітлення перехресть пр. Центральний та вул. Георгія Гонгадзе, вул. Шосейна, вул. 8 Березня, вул. Рюміна, вул. Пушкінська в м.Миколаєві</t>
  </si>
  <si>
    <t>вул. Садова (від пр. Центрального до вул. Потьомкінська) парний бік</t>
  </si>
  <si>
    <t xml:space="preserve">вул. Потьомкінська (від буд. №50 до вул. Лягіна) парний бік </t>
  </si>
  <si>
    <t>Південно-Бугський міст</t>
  </si>
  <si>
    <t>вул. Сергія Цвєтка</t>
  </si>
  <si>
    <t>Соборна площа</t>
  </si>
  <si>
    <t>вул. Новоодеська</t>
  </si>
  <si>
    <t>вул. Леваневців</t>
  </si>
  <si>
    <t>вул. Кобера</t>
  </si>
  <si>
    <t xml:space="preserve">вул. Інженерна </t>
  </si>
  <si>
    <t>вул. Втората</t>
  </si>
  <si>
    <t>вул. 1 Слобідська</t>
  </si>
  <si>
    <t>вул. Заводська вздовж будинків №23-21/1</t>
  </si>
  <si>
    <t>Капітальний ремонт мереж зовнішнього освітлення перехресть просп. Миру та вул. Будівельників, вул. Космонавтів, вул. 1-а Лінія в м.Миколаєві.</t>
  </si>
  <si>
    <t>вул. 79 Бригади</t>
  </si>
  <si>
    <t>алея "Бойової слави"</t>
  </si>
  <si>
    <t>вул. 2 Слобідська</t>
  </si>
  <si>
    <t>вул. 5 Ялтинська ріг пров. 1 Наскрізний</t>
  </si>
  <si>
    <t>вул. Волонтерська</t>
  </si>
  <si>
    <t>вул. Дунаєва</t>
  </si>
  <si>
    <t>вул. Кришталева</t>
  </si>
  <si>
    <t>пров. Першотравневий</t>
  </si>
  <si>
    <t>Капітальний ремонт мереж зовнішнього освітлення, перехресть просп. Богоявленського та вул. Металургів, вул. Океанвська, вул. Клечова балка, вул. Торгова, вул. Новобудівна та пров. Балтійський в м.Миколаєві</t>
  </si>
  <si>
    <t>травень-червень</t>
  </si>
  <si>
    <t>червень-липень</t>
  </si>
  <si>
    <t xml:space="preserve"> (ПКД травень)</t>
  </si>
  <si>
    <t>вул. Сінна від вул. Лягіна до вул. Московська (парний бік)</t>
  </si>
  <si>
    <t>вул. Океанівська, 34, 36, 38</t>
  </si>
  <si>
    <t>Відкриті конкурсні торги (Договір з 08.05.2017 по 15.05.2017)</t>
  </si>
  <si>
    <t>Відкриті конкурсні торги (Аукціон на 8.06.2017)</t>
  </si>
  <si>
    <t>Відкриті конкурсні торги (Аукціон на 16.05.2017)</t>
  </si>
  <si>
    <t>Відкриті конкурсні торги (Договір з 22.05.2017 по 31.05.2017)</t>
  </si>
  <si>
    <t>Відкриті конкурсні торги (Договір з 10.05.2017 по 18.05.2017)</t>
  </si>
  <si>
    <t>Відкриті конкурсні торги (Договір з 8.05.2017 по 15.05.2017)</t>
  </si>
  <si>
    <t>вул. Нікольська (від вул. Терасної до вул. Шосейної)</t>
  </si>
  <si>
    <t>вул. Будівельників (від пр.Миру до вул. Кругової)</t>
  </si>
  <si>
    <r>
      <t xml:space="preserve">вул.Космонавтів, </t>
    </r>
    <r>
      <rPr>
        <sz val="11"/>
        <color indexed="10"/>
        <rFont val="Times New Roman"/>
        <family val="1"/>
      </rPr>
      <t>142</t>
    </r>
    <r>
      <rPr>
        <sz val="11"/>
        <rFont val="Times New Roman"/>
        <family val="1"/>
      </rPr>
      <t>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142Г, Першотравнева, 111 (біля котельні)</t>
    </r>
  </si>
  <si>
    <t>вул. Миколаївська від вул. Космонавтів до вул. Театральна</t>
  </si>
  <si>
    <t>перехрестя вул. Вінграновського та вул. Троїцька</t>
  </si>
  <si>
    <t>Використання бюджетних коштів головним розпорядником бюджетних коштів - Департаментом житлово-комунального господарства Миколаївської міської ради в 2017 бюджетному році - управління комунального господарства, станом на 17.05.2017р.</t>
  </si>
  <si>
    <t>Проведено відкриті конкурсні торги</t>
  </si>
  <si>
    <t>Укладання ДП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</si>
</sst>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"/>
    <numFmt numFmtId="202" formatCode="0.0000"/>
    <numFmt numFmtId="203" formatCode="#,##0.00_р_."/>
    <numFmt numFmtId="204" formatCode="0.000"/>
    <numFmt numFmtId="205" formatCode="#,##0.0"/>
    <numFmt numFmtId="206" formatCode="#,##0.00\ [$грн.-422];[Red]\-#,##0.00\ [$грн.-422]"/>
    <numFmt numFmtId="207" formatCode="#,##0.00_ ;[Red]\-#,##0.00\ "/>
    <numFmt numFmtId="208" formatCode="[$-FC19]d\ mmmm\ yyyy\ &quot;г.&quot;"/>
    <numFmt numFmtId="209" formatCode="[$-419]d\ mmm;@"/>
    <numFmt numFmtId="210" formatCode="_-* #,##0.000_р_._-;\-* #,##0.000_р_._-;_-* &quot;-&quot;??_р_._-;_-@_-"/>
    <numFmt numFmtId="211" formatCode="_-* #,##0.0_р_._-;\-* #,##0.0_р_._-;_-* &quot;-&quot;??_р_._-;_-@_-"/>
    <numFmt numFmtId="212" formatCode="#,##0.000"/>
    <numFmt numFmtId="213" formatCode="[$-422]d\ mmmm\ yyyy&quot; р.&quot;"/>
    <numFmt numFmtId="214" formatCode="mmm/yyyy"/>
    <numFmt numFmtId="215" formatCode="0.00;[Red]0.00"/>
    <numFmt numFmtId="216" formatCode="#,##0.00000"/>
    <numFmt numFmtId="217" formatCode="#,##0.00\ _г_р_н_."/>
    <numFmt numFmtId="218" formatCode="d/m;@"/>
    <numFmt numFmtId="219" formatCode="0.000000"/>
    <numFmt numFmtId="220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9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/>
    </xf>
    <xf numFmtId="204" fontId="2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 shrinkToFit="1"/>
    </xf>
    <xf numFmtId="1" fontId="20" fillId="0" borderId="12" xfId="0" applyNumberFormat="1" applyFont="1" applyFill="1" applyBorder="1" applyAlignment="1">
      <alignment horizontal="center" vertical="center" shrinkToFit="1"/>
    </xf>
    <xf numFmtId="1" fontId="20" fillId="0" borderId="14" xfId="0" applyNumberFormat="1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 shrinkToFit="1"/>
    </xf>
    <xf numFmtId="204" fontId="20" fillId="0" borderId="17" xfId="0" applyNumberFormat="1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/>
    </xf>
    <xf numFmtId="0" fontId="18" fillId="18" borderId="19" xfId="0" applyFont="1" applyFill="1" applyBorder="1" applyAlignment="1">
      <alignment horizontal="center" vertical="center"/>
    </xf>
    <xf numFmtId="204" fontId="18" fillId="18" borderId="20" xfId="0" applyNumberFormat="1" applyFont="1" applyFill="1" applyBorder="1" applyAlignment="1">
      <alignment horizontal="center" vertical="center"/>
    </xf>
    <xf numFmtId="9" fontId="20" fillId="0" borderId="13" xfId="0" applyNumberFormat="1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20" fillId="18" borderId="20" xfId="0" applyFont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2" fillId="24" borderId="10" xfId="0" applyFont="1" applyFill="1" applyBorder="1" applyAlignment="1">
      <alignment vertical="center" wrapText="1" shrinkToFit="1"/>
    </xf>
    <xf numFmtId="0" fontId="21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 wrapText="1" shrinkToFit="1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/>
    </xf>
    <xf numFmtId="0" fontId="18" fillId="18" borderId="25" xfId="0" applyFont="1" applyFill="1" applyBorder="1" applyAlignment="1">
      <alignment horizontal="center" vertical="center"/>
    </xf>
    <xf numFmtId="204" fontId="18" fillId="18" borderId="26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27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/>
    </xf>
    <xf numFmtId="0" fontId="20" fillId="24" borderId="10" xfId="0" applyFont="1" applyFill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center" vertical="center" wrapText="1" shrinkToFit="1"/>
    </xf>
    <xf numFmtId="0" fontId="18" fillId="18" borderId="28" xfId="0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left" vertical="center" wrapText="1"/>
    </xf>
    <xf numFmtId="1" fontId="20" fillId="24" borderId="11" xfId="0" applyNumberFormat="1" applyFont="1" applyFill="1" applyBorder="1" applyAlignment="1">
      <alignment horizontal="center" vertical="center" shrinkToFit="1"/>
    </xf>
    <xf numFmtId="1" fontId="20" fillId="24" borderId="10" xfId="0" applyNumberFormat="1" applyFont="1" applyFill="1" applyBorder="1" applyAlignment="1">
      <alignment horizontal="center" vertical="center" shrinkToFit="1"/>
    </xf>
    <xf numFmtId="1" fontId="22" fillId="24" borderId="10" xfId="0" applyNumberFormat="1" applyFont="1" applyFill="1" applyBorder="1" applyAlignment="1">
      <alignment horizontal="center" vertical="center" shrinkToFit="1"/>
    </xf>
    <xf numFmtId="1" fontId="20" fillId="24" borderId="27" xfId="0" applyNumberFormat="1" applyFont="1" applyFill="1" applyBorder="1" applyAlignment="1">
      <alignment horizontal="center" vertical="center" shrinkToFit="1"/>
    </xf>
    <xf numFmtId="1" fontId="20" fillId="24" borderId="31" xfId="0" applyNumberFormat="1" applyFont="1" applyFill="1" applyBorder="1" applyAlignment="1">
      <alignment horizontal="center" vertical="center" shrinkToFit="1"/>
    </xf>
    <xf numFmtId="1" fontId="20" fillId="24" borderId="18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wrapText="1"/>
    </xf>
    <xf numFmtId="1" fontId="20" fillId="24" borderId="25" xfId="0" applyNumberFormat="1" applyFont="1" applyFill="1" applyBorder="1" applyAlignment="1">
      <alignment horizontal="center" vertical="center" shrinkToFit="1"/>
    </xf>
    <xf numFmtId="1" fontId="20" fillId="24" borderId="25" xfId="0" applyNumberFormat="1" applyFont="1" applyFill="1" applyBorder="1" applyAlignment="1">
      <alignment horizontal="center" vertical="center" wrapText="1" shrinkToFit="1"/>
    </xf>
    <xf numFmtId="1" fontId="20" fillId="24" borderId="10" xfId="0" applyNumberFormat="1" applyFont="1" applyFill="1" applyBorder="1" applyAlignment="1">
      <alignment horizontal="center" vertical="center" wrapText="1" shrinkToFit="1"/>
    </xf>
    <xf numFmtId="0" fontId="20" fillId="24" borderId="11" xfId="0" applyNumberFormat="1" applyFont="1" applyFill="1" applyBorder="1" applyAlignment="1">
      <alignment horizontal="left" vertical="center" wrapText="1" shrinkToFit="1"/>
    </xf>
    <xf numFmtId="1" fontId="20" fillId="24" borderId="11" xfId="0" applyNumberFormat="1" applyFont="1" applyFill="1" applyBorder="1" applyAlignment="1">
      <alignment horizontal="left" vertical="center" shrinkToFit="1"/>
    </xf>
    <xf numFmtId="0" fontId="20" fillId="24" borderId="11" xfId="0" applyFont="1" applyFill="1" applyBorder="1" applyAlignment="1">
      <alignment horizontal="center" vertical="center"/>
    </xf>
    <xf numFmtId="1" fontId="25" fillId="24" borderId="32" xfId="0" applyNumberFormat="1" applyFont="1" applyFill="1" applyBorder="1" applyAlignment="1">
      <alignment horizontal="center" vertical="center" wrapText="1" shrinkToFit="1"/>
    </xf>
    <xf numFmtId="0" fontId="21" fillId="24" borderId="11" xfId="0" applyFont="1" applyFill="1" applyBorder="1" applyAlignment="1">
      <alignment horizontal="left" vertical="center" wrapText="1"/>
    </xf>
    <xf numFmtId="1" fontId="25" fillId="24" borderId="13" xfId="0" applyNumberFormat="1" applyFont="1" applyFill="1" applyBorder="1" applyAlignment="1">
      <alignment horizontal="center" vertical="center" wrapText="1" shrinkToFit="1"/>
    </xf>
    <xf numFmtId="204" fontId="18" fillId="18" borderId="2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/>
    </xf>
    <xf numFmtId="0" fontId="20" fillId="0" borderId="34" xfId="0" applyFont="1" applyFill="1" applyBorder="1" applyAlignment="1">
      <alignment horizontal="center" vertical="center" wrapText="1" shrinkToFit="1"/>
    </xf>
    <xf numFmtId="1" fontId="20" fillId="24" borderId="11" xfId="0" applyNumberFormat="1" applyFont="1" applyFill="1" applyBorder="1" applyAlignment="1">
      <alignment horizontal="left" vertical="center" wrapText="1" shrinkToFit="1"/>
    </xf>
    <xf numFmtId="0" fontId="18" fillId="18" borderId="35" xfId="0" applyFont="1" applyFill="1" applyBorder="1" applyAlignment="1">
      <alignment horizontal="center" vertical="center" wrapText="1" shrinkToFit="1"/>
    </xf>
    <xf numFmtId="0" fontId="18" fillId="18" borderId="2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204" fontId="20" fillId="24" borderId="11" xfId="0" applyNumberFormat="1" applyFont="1" applyFill="1" applyBorder="1" applyAlignment="1">
      <alignment horizontal="center" vertical="center" shrinkToFit="1"/>
    </xf>
    <xf numFmtId="204" fontId="18" fillId="18" borderId="19" xfId="0" applyNumberFormat="1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left" vertical="center" wrapText="1"/>
    </xf>
    <xf numFmtId="0" fontId="21" fillId="24" borderId="27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center" vertical="center" wrapText="1" shrinkToFi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 shrinkToFit="1"/>
    </xf>
    <xf numFmtId="0" fontId="20" fillId="24" borderId="34" xfId="0" applyFont="1" applyFill="1" applyBorder="1" applyAlignment="1">
      <alignment horizontal="center" vertical="center" wrapText="1" shrinkToFit="1"/>
    </xf>
    <xf numFmtId="0" fontId="20" fillId="24" borderId="13" xfId="0" applyFont="1" applyFill="1" applyBorder="1" applyAlignment="1">
      <alignment horizontal="center" vertical="center" wrapText="1" shrinkToFi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 shrinkToFit="1"/>
    </xf>
    <xf numFmtId="0" fontId="22" fillId="24" borderId="29" xfId="0" applyFont="1" applyFill="1" applyBorder="1" applyAlignment="1">
      <alignment vertical="center" wrapText="1" shrinkToFit="1"/>
    </xf>
    <xf numFmtId="0" fontId="22" fillId="24" borderId="33" xfId="0" applyFont="1" applyFill="1" applyBorder="1" applyAlignment="1">
      <alignment horizontal="left" vertical="center" wrapText="1"/>
    </xf>
    <xf numFmtId="0" fontId="22" fillId="24" borderId="33" xfId="0" applyFont="1" applyFill="1" applyBorder="1" applyAlignment="1">
      <alignment horizontal="center" vertical="center" wrapText="1"/>
    </xf>
    <xf numFmtId="1" fontId="20" fillId="24" borderId="12" xfId="0" applyNumberFormat="1" applyFont="1" applyFill="1" applyBorder="1" applyAlignment="1">
      <alignment horizontal="center" vertical="center" shrinkToFit="1"/>
    </xf>
    <xf numFmtId="1" fontId="25" fillId="24" borderId="22" xfId="0" applyNumberFormat="1" applyFont="1" applyFill="1" applyBorder="1" applyAlignment="1">
      <alignment horizontal="center" vertical="center" wrapText="1" shrinkToFit="1"/>
    </xf>
    <xf numFmtId="0" fontId="21" fillId="0" borderId="33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18" fillId="18" borderId="36" xfId="0" applyFont="1" applyFill="1" applyBorder="1" applyAlignment="1">
      <alignment horizontal="center" vertical="center" wrapText="1" shrinkToFit="1"/>
    </xf>
    <xf numFmtId="0" fontId="18" fillId="18" borderId="29" xfId="0" applyFont="1" applyFill="1" applyBorder="1" applyAlignment="1">
      <alignment horizontal="center" vertical="center"/>
    </xf>
    <xf numFmtId="204" fontId="18" fillId="18" borderId="37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left" vertical="center" wrapText="1"/>
    </xf>
    <xf numFmtId="0" fontId="18" fillId="18" borderId="38" xfId="0" applyFont="1" applyFill="1" applyBorder="1" applyAlignment="1">
      <alignment horizontal="center" vertical="center" wrapText="1" shrinkToFit="1"/>
    </xf>
    <xf numFmtId="0" fontId="18" fillId="18" borderId="39" xfId="0" applyFont="1" applyFill="1" applyBorder="1" applyAlignment="1">
      <alignment horizontal="center" vertical="center"/>
    </xf>
    <xf numFmtId="204" fontId="18" fillId="18" borderId="40" xfId="0" applyNumberFormat="1" applyFont="1" applyFill="1" applyBorder="1" applyAlignment="1">
      <alignment horizontal="center" vertical="center"/>
    </xf>
    <xf numFmtId="204" fontId="18" fillId="18" borderId="41" xfId="0" applyNumberFormat="1" applyFont="1" applyFill="1" applyBorder="1" applyAlignment="1">
      <alignment horizontal="center" vertical="center"/>
    </xf>
    <xf numFmtId="0" fontId="18" fillId="18" borderId="42" xfId="0" applyFont="1" applyFill="1" applyBorder="1" applyAlignment="1">
      <alignment horizontal="center" vertical="center" wrapText="1" shrinkToFit="1"/>
    </xf>
    <xf numFmtId="0" fontId="18" fillId="18" borderId="43" xfId="0" applyFont="1" applyFill="1" applyBorder="1" applyAlignment="1">
      <alignment horizontal="center" vertical="center" wrapText="1" shrinkToFit="1"/>
    </xf>
    <xf numFmtId="204" fontId="18" fillId="18" borderId="44" xfId="0" applyNumberFormat="1" applyFont="1" applyFill="1" applyBorder="1" applyAlignment="1">
      <alignment horizontal="center" vertical="center"/>
    </xf>
    <xf numFmtId="1" fontId="20" fillId="24" borderId="14" xfId="0" applyNumberFormat="1" applyFont="1" applyFill="1" applyBorder="1" applyAlignment="1">
      <alignment horizontal="center" vertical="center" shrinkToFit="1"/>
    </xf>
    <xf numFmtId="0" fontId="18" fillId="18" borderId="45" xfId="0" applyFont="1" applyFill="1" applyBorder="1" applyAlignment="1">
      <alignment horizontal="center" vertical="center"/>
    </xf>
    <xf numFmtId="0" fontId="18" fillId="18" borderId="46" xfId="0" applyFont="1" applyFill="1" applyBorder="1" applyAlignment="1">
      <alignment horizontal="center" vertical="center" wrapText="1" shrinkToFit="1"/>
    </xf>
    <xf numFmtId="0" fontId="18" fillId="18" borderId="4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 wrapText="1"/>
    </xf>
    <xf numFmtId="9" fontId="20" fillId="24" borderId="13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 shrinkToFit="1"/>
    </xf>
    <xf numFmtId="0" fontId="21" fillId="24" borderId="11" xfId="0" applyFont="1" applyFill="1" applyBorder="1" applyAlignment="1">
      <alignment horizontal="center" vertical="center"/>
    </xf>
    <xf numFmtId="9" fontId="20" fillId="24" borderId="17" xfId="0" applyNumberFormat="1" applyFont="1" applyFill="1" applyBorder="1" applyAlignment="1">
      <alignment horizontal="center" vertical="center" wrapText="1" shrinkToFit="1"/>
    </xf>
    <xf numFmtId="0" fontId="21" fillId="24" borderId="11" xfId="0" applyNumberFormat="1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 wrapText="1"/>
    </xf>
    <xf numFmtId="204" fontId="18" fillId="18" borderId="45" xfId="0" applyNumberFormat="1" applyFont="1" applyFill="1" applyBorder="1" applyAlignment="1">
      <alignment horizontal="center" vertical="center"/>
    </xf>
    <xf numFmtId="204" fontId="21" fillId="0" borderId="13" xfId="0" applyNumberFormat="1" applyFont="1" applyBorder="1" applyAlignment="1">
      <alignment horizontal="center" vertical="center"/>
    </xf>
    <xf numFmtId="204" fontId="21" fillId="24" borderId="13" xfId="0" applyNumberFormat="1" applyFont="1" applyFill="1" applyBorder="1" applyAlignment="1">
      <alignment horizontal="center" vertical="center"/>
    </xf>
    <xf numFmtId="204" fontId="22" fillId="24" borderId="13" xfId="0" applyNumberFormat="1" applyFont="1" applyFill="1" applyBorder="1" applyAlignment="1">
      <alignment horizontal="center" vertical="center"/>
    </xf>
    <xf numFmtId="204" fontId="21" fillId="24" borderId="32" xfId="0" applyNumberFormat="1" applyFont="1" applyFill="1" applyBorder="1" applyAlignment="1">
      <alignment horizontal="center" vertical="center"/>
    </xf>
    <xf numFmtId="204" fontId="20" fillId="24" borderId="23" xfId="0" applyNumberFormat="1" applyFont="1" applyFill="1" applyBorder="1" applyAlignment="1">
      <alignment horizontal="center" vertical="center" shrinkToFit="1"/>
    </xf>
    <xf numFmtId="204" fontId="20" fillId="24" borderId="32" xfId="0" applyNumberFormat="1" applyFont="1" applyFill="1" applyBorder="1" applyAlignment="1">
      <alignment horizontal="center" vertical="center" shrinkToFit="1"/>
    </xf>
    <xf numFmtId="0" fontId="20" fillId="24" borderId="27" xfId="0" applyFont="1" applyFill="1" applyBorder="1" applyAlignment="1">
      <alignment horizontal="center" vertical="center" wrapText="1"/>
    </xf>
    <xf numFmtId="9" fontId="20" fillId="24" borderId="23" xfId="0" applyNumberFormat="1" applyFont="1" applyFill="1" applyBorder="1" applyAlignment="1">
      <alignment horizontal="center" vertical="center" shrinkToFit="1"/>
    </xf>
    <xf numFmtId="9" fontId="20" fillId="24" borderId="13" xfId="0" applyNumberFormat="1" applyFont="1" applyFill="1" applyBorder="1" applyAlignment="1">
      <alignment horizontal="center" vertical="center" shrinkToFit="1"/>
    </xf>
    <xf numFmtId="0" fontId="20" fillId="24" borderId="31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 shrinkToFit="1"/>
    </xf>
    <xf numFmtId="0" fontId="20" fillId="24" borderId="2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 shrinkToFit="1"/>
    </xf>
    <xf numFmtId="0" fontId="20" fillId="24" borderId="23" xfId="0" applyFont="1" applyFill="1" applyBorder="1" applyAlignment="1">
      <alignment horizontal="center" vertical="center" wrapText="1" shrinkToFit="1"/>
    </xf>
    <xf numFmtId="9" fontId="20" fillId="24" borderId="13" xfId="0" applyNumberFormat="1" applyFont="1" applyFill="1" applyBorder="1" applyAlignment="1">
      <alignment horizontal="center" vertical="center" wrapText="1" shrinkToFit="1"/>
    </xf>
    <xf numFmtId="0" fontId="20" fillId="24" borderId="17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top" wrapText="1"/>
    </xf>
    <xf numFmtId="9" fontId="20" fillId="24" borderId="32" xfId="0" applyNumberFormat="1" applyFont="1" applyFill="1" applyBorder="1" applyAlignment="1">
      <alignment horizontal="center" vertical="center"/>
    </xf>
    <xf numFmtId="9" fontId="20" fillId="24" borderId="32" xfId="0" applyNumberFormat="1" applyFont="1" applyFill="1" applyBorder="1" applyAlignment="1">
      <alignment horizontal="center" vertical="center" wrapText="1" shrinkToFit="1"/>
    </xf>
    <xf numFmtId="0" fontId="20" fillId="24" borderId="18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top" wrapText="1"/>
    </xf>
    <xf numFmtId="204" fontId="22" fillId="24" borderId="32" xfId="0" applyNumberFormat="1" applyFont="1" applyFill="1" applyBorder="1" applyAlignment="1">
      <alignment horizontal="center" vertical="center" wrapText="1"/>
    </xf>
    <xf numFmtId="204" fontId="22" fillId="24" borderId="13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21" fillId="24" borderId="15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 shrinkToFit="1"/>
    </xf>
    <xf numFmtId="0" fontId="21" fillId="24" borderId="27" xfId="0" applyFont="1" applyFill="1" applyBorder="1" applyAlignment="1">
      <alignment vertical="center" wrapText="1"/>
    </xf>
    <xf numFmtId="0" fontId="21" fillId="24" borderId="27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 shrinkToFit="1"/>
    </xf>
    <xf numFmtId="0" fontId="20" fillId="24" borderId="30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9" fontId="20" fillId="24" borderId="23" xfId="0" applyNumberFormat="1" applyFont="1" applyFill="1" applyBorder="1" applyAlignment="1">
      <alignment horizontal="center" vertical="center" wrapText="1" shrinkToFit="1"/>
    </xf>
    <xf numFmtId="0" fontId="22" fillId="24" borderId="2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top" wrapText="1"/>
    </xf>
    <xf numFmtId="0" fontId="22" fillId="24" borderId="29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204" fontId="21" fillId="24" borderId="23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204" fontId="21" fillId="24" borderId="13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204" fontId="21" fillId="24" borderId="13" xfId="0" applyNumberFormat="1" applyFont="1" applyFill="1" applyBorder="1" applyAlignment="1">
      <alignment horizontal="center" vertical="center" wrapText="1"/>
    </xf>
    <xf numFmtId="204" fontId="21" fillId="24" borderId="34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204" fontId="21" fillId="24" borderId="17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204" fontId="21" fillId="24" borderId="17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9" fontId="21" fillId="24" borderId="32" xfId="0" applyNumberFormat="1" applyFont="1" applyFill="1" applyBorder="1" applyAlignment="1">
      <alignment horizontal="center" vertical="center" wrapText="1"/>
    </xf>
    <xf numFmtId="9" fontId="34" fillId="24" borderId="13" xfId="0" applyNumberFormat="1" applyFont="1" applyFill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1" fontId="18" fillId="25" borderId="38" xfId="0" applyNumberFormat="1" applyFont="1" applyFill="1" applyBorder="1" applyAlignment="1">
      <alignment horizontal="center" vertical="center" shrinkToFit="1"/>
    </xf>
    <xf numFmtId="1" fontId="18" fillId="25" borderId="50" xfId="0" applyNumberFormat="1" applyFont="1" applyFill="1" applyBorder="1" applyAlignment="1">
      <alignment horizontal="center" vertical="center" shrinkToFit="1"/>
    </xf>
    <xf numFmtId="1" fontId="18" fillId="25" borderId="41" xfId="0" applyNumberFormat="1" applyFont="1" applyFill="1" applyBorder="1" applyAlignment="1">
      <alignment horizontal="center" vertical="center" shrinkToFit="1"/>
    </xf>
    <xf numFmtId="0" fontId="20" fillId="24" borderId="46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center" vertical="center" wrapText="1" shrinkToFit="1"/>
    </xf>
    <xf numFmtId="204" fontId="35" fillId="0" borderId="52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204" fontId="35" fillId="0" borderId="52" xfId="0" applyNumberFormat="1" applyFont="1" applyFill="1" applyBorder="1" applyAlignment="1">
      <alignment horizontal="center" vertical="center" wrapText="1"/>
    </xf>
    <xf numFmtId="204" fontId="35" fillId="0" borderId="53" xfId="0" applyNumberFormat="1" applyFont="1" applyFill="1" applyBorder="1" applyAlignment="1">
      <alignment horizontal="center" vertical="center" wrapText="1"/>
    </xf>
    <xf numFmtId="204" fontId="35" fillId="24" borderId="46" xfId="0" applyNumberFormat="1" applyFont="1" applyFill="1" applyBorder="1" applyAlignment="1">
      <alignment horizontal="center" vertical="center" wrapText="1"/>
    </xf>
    <xf numFmtId="204" fontId="35" fillId="24" borderId="51" xfId="0" applyNumberFormat="1" applyFont="1" applyFill="1" applyBorder="1" applyAlignment="1">
      <alignment horizontal="center" vertical="center" wrapText="1"/>
    </xf>
    <xf numFmtId="204" fontId="35" fillId="24" borderId="42" xfId="0" applyNumberFormat="1" applyFont="1" applyFill="1" applyBorder="1" applyAlignment="1">
      <alignment horizontal="center" vertical="center" wrapText="1"/>
    </xf>
    <xf numFmtId="204" fontId="35" fillId="24" borderId="40" xfId="0" applyNumberFormat="1" applyFont="1" applyFill="1" applyBorder="1" applyAlignment="1">
      <alignment horizontal="center" vertical="center" wrapText="1"/>
    </xf>
    <xf numFmtId="204" fontId="36" fillId="24" borderId="46" xfId="0" applyNumberFormat="1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204" fontId="35" fillId="24" borderId="52" xfId="0" applyNumberFormat="1" applyFont="1" applyFill="1" applyBorder="1" applyAlignment="1">
      <alignment horizontal="center" vertical="center" wrapText="1"/>
    </xf>
    <xf numFmtId="204" fontId="35" fillId="24" borderId="53" xfId="0" applyNumberFormat="1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204" fontId="35" fillId="26" borderId="54" xfId="0" applyNumberFormat="1" applyFont="1" applyFill="1" applyBorder="1" applyAlignment="1">
      <alignment horizontal="center" vertical="center" wrapText="1"/>
    </xf>
    <xf numFmtId="204" fontId="35" fillId="26" borderId="55" xfId="0" applyNumberFormat="1" applyFont="1" applyFill="1" applyBorder="1" applyAlignment="1">
      <alignment horizontal="center" vertical="center" wrapText="1"/>
    </xf>
    <xf numFmtId="204" fontId="35" fillId="26" borderId="42" xfId="0" applyNumberFormat="1" applyFont="1" applyFill="1" applyBorder="1" applyAlignment="1">
      <alignment horizontal="center" vertical="center" wrapText="1"/>
    </xf>
    <xf numFmtId="204" fontId="35" fillId="26" borderId="40" xfId="0" applyNumberFormat="1" applyFont="1" applyFill="1" applyBorder="1" applyAlignment="1">
      <alignment horizontal="center" vertical="center" wrapText="1"/>
    </xf>
    <xf numFmtId="204" fontId="35" fillId="0" borderId="46" xfId="0" applyNumberFormat="1" applyFont="1" applyFill="1" applyBorder="1" applyAlignment="1">
      <alignment horizontal="center" vertical="center" wrapText="1"/>
    </xf>
    <xf numFmtId="204" fontId="35" fillId="0" borderId="51" xfId="0" applyNumberFormat="1" applyFont="1" applyFill="1" applyBorder="1" applyAlignment="1">
      <alignment horizontal="center" vertical="center" wrapText="1"/>
    </xf>
    <xf numFmtId="204" fontId="35" fillId="0" borderId="42" xfId="0" applyNumberFormat="1" applyFont="1" applyFill="1" applyBorder="1" applyAlignment="1">
      <alignment horizontal="center" vertical="center" wrapText="1"/>
    </xf>
    <xf numFmtId="204" fontId="35" fillId="0" borderId="40" xfId="0" applyNumberFormat="1" applyFont="1" applyFill="1" applyBorder="1" applyAlignment="1">
      <alignment horizontal="center" vertical="center" wrapText="1"/>
    </xf>
    <xf numFmtId="204" fontId="20" fillId="24" borderId="56" xfId="0" applyNumberFormat="1" applyFont="1" applyFill="1" applyBorder="1" applyAlignment="1">
      <alignment horizontal="center" vertical="center"/>
    </xf>
    <xf numFmtId="204" fontId="20" fillId="24" borderId="57" xfId="0" applyNumberFormat="1" applyFont="1" applyFill="1" applyBorder="1" applyAlignment="1">
      <alignment horizontal="center" vertical="center"/>
    </xf>
    <xf numFmtId="204" fontId="20" fillId="24" borderId="58" xfId="0" applyNumberFormat="1" applyFont="1" applyFill="1" applyBorder="1" applyAlignment="1">
      <alignment horizontal="center" vertical="center"/>
    </xf>
    <xf numFmtId="204" fontId="20" fillId="24" borderId="59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204" fontId="20" fillId="0" borderId="58" xfId="0" applyNumberFormat="1" applyFont="1" applyFill="1" applyBorder="1" applyAlignment="1">
      <alignment horizontal="center" vertical="center"/>
    </xf>
    <xf numFmtId="204" fontId="20" fillId="0" borderId="57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 shrinkToFit="1"/>
    </xf>
    <xf numFmtId="204" fontId="20" fillId="0" borderId="56" xfId="0" applyNumberFormat="1" applyFont="1" applyFill="1" applyBorder="1" applyAlignment="1">
      <alignment horizontal="center" vertical="center"/>
    </xf>
    <xf numFmtId="204" fontId="20" fillId="0" borderId="60" xfId="0" applyNumberFormat="1" applyFont="1" applyFill="1" applyBorder="1" applyAlignment="1">
      <alignment horizontal="center" vertical="center"/>
    </xf>
    <xf numFmtId="204" fontId="20" fillId="0" borderId="61" xfId="0" applyNumberFormat="1" applyFont="1" applyFill="1" applyBorder="1" applyAlignment="1">
      <alignment horizontal="center" vertical="center"/>
    </xf>
    <xf numFmtId="204" fontId="20" fillId="24" borderId="62" xfId="0" applyNumberFormat="1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/>
    </xf>
    <xf numFmtId="204" fontId="22" fillId="0" borderId="58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 shrinkToFit="1"/>
    </xf>
    <xf numFmtId="204" fontId="20" fillId="24" borderId="61" xfId="0" applyNumberFormat="1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204" fontId="20" fillId="24" borderId="58" xfId="0" applyNumberFormat="1" applyFont="1" applyFill="1" applyBorder="1" applyAlignment="1">
      <alignment horizontal="center" vertical="center" shrinkToFit="1"/>
    </xf>
    <xf numFmtId="1" fontId="25" fillId="24" borderId="23" xfId="0" applyNumberFormat="1" applyFont="1" applyFill="1" applyBorder="1" applyAlignment="1">
      <alignment horizontal="center" vertical="center" wrapText="1" shrinkToFit="1"/>
    </xf>
    <xf numFmtId="1" fontId="20" fillId="24" borderId="35" xfId="0" applyNumberFormat="1" applyFont="1" applyFill="1" applyBorder="1" applyAlignment="1">
      <alignment horizontal="center" vertical="center" shrinkToFit="1"/>
    </xf>
    <xf numFmtId="1" fontId="20" fillId="24" borderId="22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view="pageBreakPreview" zoomScale="70" zoomScaleNormal="40" zoomScaleSheetLayoutView="70" zoomScalePageLayoutView="0" workbookViewId="0" topLeftCell="A1">
      <pane ySplit="5" topLeftCell="A246" activePane="bottomLeft" state="frozen"/>
      <selection pane="topLeft" activeCell="A1" sqref="A1"/>
      <selection pane="bottomLeft" activeCell="B25" sqref="B25"/>
    </sheetView>
  </sheetViews>
  <sheetFormatPr defaultColWidth="9.00390625" defaultRowHeight="30" customHeight="1"/>
  <cols>
    <col min="1" max="1" width="5.125" style="1" customWidth="1"/>
    <col min="2" max="2" width="28.75390625" style="4" customWidth="1"/>
    <col min="3" max="3" width="36.25390625" style="3" customWidth="1"/>
    <col min="4" max="4" width="19.625" style="2" customWidth="1"/>
    <col min="5" max="5" width="22.00390625" style="7" customWidth="1"/>
    <col min="6" max="6" width="13.625" style="2" customWidth="1"/>
    <col min="7" max="7" width="22.625" style="2" customWidth="1"/>
    <col min="8" max="8" width="12.25390625" style="3" customWidth="1"/>
    <col min="9" max="16384" width="9.125" style="1" customWidth="1"/>
  </cols>
  <sheetData>
    <row r="1" spans="1:8" ht="39.75" customHeight="1">
      <c r="A1" s="200" t="s">
        <v>278</v>
      </c>
      <c r="B1" s="200"/>
      <c r="C1" s="200"/>
      <c r="D1" s="200"/>
      <c r="E1" s="200"/>
      <c r="F1" s="200"/>
      <c r="G1" s="200"/>
      <c r="H1" s="200"/>
    </row>
    <row r="2" spans="1:7" ht="12.75" customHeight="1" thickBot="1">
      <c r="A2" s="203"/>
      <c r="B2" s="203"/>
      <c r="C2" s="203"/>
      <c r="D2" s="203"/>
      <c r="E2" s="203"/>
      <c r="F2" s="203"/>
      <c r="G2" s="203"/>
    </row>
    <row r="3" spans="1:8" ht="30" customHeight="1">
      <c r="A3" s="204" t="s">
        <v>159</v>
      </c>
      <c r="B3" s="205"/>
      <c r="C3" s="205"/>
      <c r="D3" s="205"/>
      <c r="E3" s="206"/>
      <c r="F3" s="201" t="s">
        <v>213</v>
      </c>
      <c r="G3" s="201" t="s">
        <v>3</v>
      </c>
      <c r="H3" s="207" t="s">
        <v>0</v>
      </c>
    </row>
    <row r="4" spans="1:8" ht="102" customHeight="1" thickBot="1">
      <c r="A4" s="15" t="s">
        <v>234</v>
      </c>
      <c r="B4" s="16" t="s">
        <v>142</v>
      </c>
      <c r="C4" s="16" t="s">
        <v>1</v>
      </c>
      <c r="D4" s="17" t="s">
        <v>141</v>
      </c>
      <c r="E4" s="18" t="s">
        <v>2</v>
      </c>
      <c r="F4" s="202"/>
      <c r="G4" s="202"/>
      <c r="H4" s="208"/>
    </row>
    <row r="5" spans="1:8" s="52" customFormat="1" ht="30" customHeight="1" thickBot="1">
      <c r="A5" s="50">
        <v>1</v>
      </c>
      <c r="B5" s="51">
        <f aca="true" t="shared" si="0" ref="B5:H5">A5+1</f>
        <v>2</v>
      </c>
      <c r="C5" s="51">
        <f t="shared" si="0"/>
        <v>3</v>
      </c>
      <c r="D5" s="51">
        <f t="shared" si="0"/>
        <v>4</v>
      </c>
      <c r="E5" s="51">
        <f t="shared" si="0"/>
        <v>5</v>
      </c>
      <c r="F5" s="51">
        <f t="shared" si="0"/>
        <v>6</v>
      </c>
      <c r="G5" s="51">
        <f t="shared" si="0"/>
        <v>7</v>
      </c>
      <c r="H5" s="51">
        <f t="shared" si="0"/>
        <v>8</v>
      </c>
    </row>
    <row r="6" spans="1:8" s="11" customFormat="1" ht="30" customHeight="1" thickBot="1">
      <c r="A6" s="195" t="s">
        <v>45</v>
      </c>
      <c r="B6" s="196"/>
      <c r="C6" s="196"/>
      <c r="D6" s="196"/>
      <c r="E6" s="196"/>
      <c r="F6" s="196"/>
      <c r="G6" s="196"/>
      <c r="H6" s="197"/>
    </row>
    <row r="7" spans="1:8" ht="69" customHeight="1">
      <c r="A7" s="65">
        <v>1</v>
      </c>
      <c r="B7" s="186" t="s">
        <v>7</v>
      </c>
      <c r="C7" s="162" t="s">
        <v>17</v>
      </c>
      <c r="D7" s="164">
        <v>5966</v>
      </c>
      <c r="E7" s="177">
        <v>800</v>
      </c>
      <c r="F7" s="98" t="s">
        <v>263</v>
      </c>
      <c r="G7" s="98" t="s">
        <v>19</v>
      </c>
      <c r="H7" s="155">
        <v>0</v>
      </c>
    </row>
    <row r="8" spans="1:8" ht="35.25" customHeight="1">
      <c r="A8" s="103">
        <f>A7+1</f>
        <v>2</v>
      </c>
      <c r="B8" s="178" t="s">
        <v>8</v>
      </c>
      <c r="C8" s="53" t="s">
        <v>17</v>
      </c>
      <c r="D8" s="176">
        <v>890</v>
      </c>
      <c r="E8" s="135">
        <v>400</v>
      </c>
      <c r="F8" s="98" t="s">
        <v>263</v>
      </c>
      <c r="G8" s="80" t="s">
        <v>19</v>
      </c>
      <c r="H8" s="148">
        <v>0</v>
      </c>
    </row>
    <row r="9" spans="1:8" ht="48.75" customHeight="1">
      <c r="A9" s="103">
        <f aca="true" t="shared" si="1" ref="A9:A40">A8+1</f>
        <v>3</v>
      </c>
      <c r="B9" s="178" t="s">
        <v>9</v>
      </c>
      <c r="C9" s="53" t="s">
        <v>17</v>
      </c>
      <c r="D9" s="176">
        <v>1170</v>
      </c>
      <c r="E9" s="135">
        <v>216</v>
      </c>
      <c r="F9" s="98" t="s">
        <v>263</v>
      </c>
      <c r="G9" s="80" t="s">
        <v>19</v>
      </c>
      <c r="H9" s="148">
        <v>0</v>
      </c>
    </row>
    <row r="10" spans="1:8" ht="62.25" customHeight="1">
      <c r="A10" s="103">
        <f t="shared" si="1"/>
        <v>4</v>
      </c>
      <c r="B10" s="178" t="s">
        <v>10</v>
      </c>
      <c r="C10" s="53" t="s">
        <v>17</v>
      </c>
      <c r="D10" s="176">
        <v>600</v>
      </c>
      <c r="E10" s="135">
        <v>300</v>
      </c>
      <c r="F10" s="98" t="s">
        <v>263</v>
      </c>
      <c r="G10" s="80" t="s">
        <v>19</v>
      </c>
      <c r="H10" s="148">
        <v>0</v>
      </c>
    </row>
    <row r="11" spans="1:8" ht="47.25" customHeight="1">
      <c r="A11" s="103">
        <f t="shared" si="1"/>
        <v>5</v>
      </c>
      <c r="B11" s="178" t="s">
        <v>11</v>
      </c>
      <c r="C11" s="53" t="s">
        <v>17</v>
      </c>
      <c r="D11" s="176">
        <v>18090</v>
      </c>
      <c r="E11" s="135">
        <v>10010.66</v>
      </c>
      <c r="F11" s="98" t="s">
        <v>262</v>
      </c>
      <c r="G11" s="80" t="s">
        <v>19</v>
      </c>
      <c r="H11" s="148">
        <v>0</v>
      </c>
    </row>
    <row r="12" spans="1:8" ht="33.75" customHeight="1">
      <c r="A12" s="103">
        <f t="shared" si="1"/>
        <v>6</v>
      </c>
      <c r="B12" s="178" t="s">
        <v>12</v>
      </c>
      <c r="C12" s="53" t="s">
        <v>17</v>
      </c>
      <c r="D12" s="176">
        <v>1981.2</v>
      </c>
      <c r="E12" s="135">
        <v>990.6</v>
      </c>
      <c r="F12" s="98" t="s">
        <v>263</v>
      </c>
      <c r="G12" s="80" t="s">
        <v>19</v>
      </c>
      <c r="H12" s="148">
        <v>0</v>
      </c>
    </row>
    <row r="13" spans="1:8" ht="50.25" customHeight="1">
      <c r="A13" s="103">
        <f t="shared" si="1"/>
        <v>7</v>
      </c>
      <c r="B13" s="44" t="s">
        <v>43</v>
      </c>
      <c r="C13" s="53" t="s">
        <v>17</v>
      </c>
      <c r="D13" s="187">
        <v>3743</v>
      </c>
      <c r="E13" s="136">
        <v>1143.03</v>
      </c>
      <c r="F13" s="98" t="s">
        <v>262</v>
      </c>
      <c r="G13" s="80" t="s">
        <v>19</v>
      </c>
      <c r="H13" s="148">
        <v>0</v>
      </c>
    </row>
    <row r="14" spans="1:8" ht="46.5" customHeight="1">
      <c r="A14" s="14">
        <f t="shared" si="1"/>
        <v>8</v>
      </c>
      <c r="B14" s="43" t="s">
        <v>38</v>
      </c>
      <c r="C14" s="53" t="s">
        <v>17</v>
      </c>
      <c r="D14" s="39">
        <v>1090</v>
      </c>
      <c r="E14" s="136">
        <v>657.58</v>
      </c>
      <c r="F14" s="98" t="s">
        <v>262</v>
      </c>
      <c r="G14" s="80" t="s">
        <v>20</v>
      </c>
      <c r="H14" s="127">
        <v>0</v>
      </c>
    </row>
    <row r="15" spans="1:8" s="81" customFormat="1" ht="47.25" customHeight="1">
      <c r="A15" s="14">
        <f t="shared" si="1"/>
        <v>9</v>
      </c>
      <c r="B15" s="170" t="s">
        <v>224</v>
      </c>
      <c r="C15" s="53" t="s">
        <v>17</v>
      </c>
      <c r="D15" s="39">
        <v>3000</v>
      </c>
      <c r="E15" s="136">
        <v>1243.16</v>
      </c>
      <c r="F15" s="79" t="s">
        <v>5</v>
      </c>
      <c r="G15" s="80" t="s">
        <v>20</v>
      </c>
      <c r="H15" s="127">
        <v>1</v>
      </c>
    </row>
    <row r="16" spans="1:8" ht="50.25" customHeight="1">
      <c r="A16" s="14">
        <f t="shared" si="1"/>
        <v>10</v>
      </c>
      <c r="B16" s="43" t="s">
        <v>13</v>
      </c>
      <c r="C16" s="53" t="s">
        <v>17</v>
      </c>
      <c r="D16" s="39">
        <v>3100</v>
      </c>
      <c r="E16" s="136">
        <v>994.58</v>
      </c>
      <c r="F16" s="191" t="s">
        <v>4</v>
      </c>
      <c r="G16" s="80" t="s">
        <v>20</v>
      </c>
      <c r="H16" s="127">
        <v>1</v>
      </c>
    </row>
    <row r="17" spans="1:8" ht="48.75" customHeight="1">
      <c r="A17" s="14">
        <f t="shared" si="1"/>
        <v>11</v>
      </c>
      <c r="B17" s="43" t="s">
        <v>14</v>
      </c>
      <c r="C17" s="53" t="s">
        <v>17</v>
      </c>
      <c r="D17" s="39">
        <v>13400</v>
      </c>
      <c r="E17" s="136">
        <v>3750.6</v>
      </c>
      <c r="F17" s="80" t="s">
        <v>6</v>
      </c>
      <c r="G17" s="80" t="s">
        <v>18</v>
      </c>
      <c r="H17" s="127">
        <v>0.95</v>
      </c>
    </row>
    <row r="18" spans="1:8" ht="48" customHeight="1">
      <c r="A18" s="14">
        <f t="shared" si="1"/>
        <v>12</v>
      </c>
      <c r="B18" s="188" t="s">
        <v>15</v>
      </c>
      <c r="C18" s="80" t="s">
        <v>21</v>
      </c>
      <c r="D18" s="28"/>
      <c r="E18" s="135">
        <v>152.39</v>
      </c>
      <c r="F18" s="80" t="s">
        <v>6</v>
      </c>
      <c r="G18" s="80" t="s">
        <v>20</v>
      </c>
      <c r="H18" s="127">
        <v>0.95</v>
      </c>
    </row>
    <row r="19" spans="1:8" ht="63" customHeight="1">
      <c r="A19" s="14">
        <f t="shared" si="1"/>
        <v>13</v>
      </c>
      <c r="B19" s="44" t="s">
        <v>217</v>
      </c>
      <c r="C19" s="80" t="s">
        <v>21</v>
      </c>
      <c r="D19" s="28"/>
      <c r="E19" s="135">
        <v>11.42</v>
      </c>
      <c r="F19" s="80" t="s">
        <v>6</v>
      </c>
      <c r="G19" s="80" t="s">
        <v>20</v>
      </c>
      <c r="H19" s="127">
        <v>0.9</v>
      </c>
    </row>
    <row r="20" spans="1:8" ht="61.5" customHeight="1">
      <c r="A20" s="14">
        <f t="shared" si="1"/>
        <v>14</v>
      </c>
      <c r="B20" s="44" t="s">
        <v>216</v>
      </c>
      <c r="C20" s="80" t="s">
        <v>21</v>
      </c>
      <c r="D20" s="28"/>
      <c r="E20" s="135">
        <v>11.42</v>
      </c>
      <c r="F20" s="80" t="s">
        <v>6</v>
      </c>
      <c r="G20" s="80" t="s">
        <v>20</v>
      </c>
      <c r="H20" s="127">
        <v>0.9</v>
      </c>
    </row>
    <row r="21" spans="1:8" ht="48" customHeight="1" thickBot="1">
      <c r="A21" s="110">
        <f t="shared" si="1"/>
        <v>15</v>
      </c>
      <c r="B21" s="189" t="s">
        <v>16</v>
      </c>
      <c r="C21" s="96" t="s">
        <v>21</v>
      </c>
      <c r="D21" s="161"/>
      <c r="E21" s="190">
        <v>5</v>
      </c>
      <c r="F21" s="98" t="s">
        <v>263</v>
      </c>
      <c r="G21" s="80" t="s">
        <v>20</v>
      </c>
      <c r="H21" s="127">
        <v>0</v>
      </c>
    </row>
    <row r="22" spans="1:8" ht="30" customHeight="1" thickBot="1">
      <c r="A22" s="198"/>
      <c r="B22" s="199"/>
      <c r="C22" s="107" t="s">
        <v>207</v>
      </c>
      <c r="D22" s="108">
        <f>SUM(D7:D21)</f>
        <v>53030.2</v>
      </c>
      <c r="E22" s="109">
        <f>SUM(E7:E21)</f>
        <v>20686.439999999995</v>
      </c>
      <c r="F22" s="23"/>
      <c r="G22" s="23"/>
      <c r="H22" s="24"/>
    </row>
    <row r="23" spans="1:8" ht="95.25" customHeight="1">
      <c r="A23" s="65">
        <v>1</v>
      </c>
      <c r="B23" s="90" t="s">
        <v>22</v>
      </c>
      <c r="C23" s="140" t="s">
        <v>37</v>
      </c>
      <c r="D23" s="132">
        <v>3456</v>
      </c>
      <c r="E23" s="177">
        <v>737.632</v>
      </c>
      <c r="F23" s="98" t="s">
        <v>262</v>
      </c>
      <c r="G23" s="80" t="s">
        <v>20</v>
      </c>
      <c r="H23" s="192">
        <v>0.25</v>
      </c>
    </row>
    <row r="24" spans="1:8" ht="79.5" customHeight="1">
      <c r="A24" s="103">
        <f t="shared" si="1"/>
        <v>2</v>
      </c>
      <c r="B24" s="44" t="s">
        <v>23</v>
      </c>
      <c r="C24" s="80" t="s">
        <v>37</v>
      </c>
      <c r="D24" s="47">
        <f>1540+210+16</f>
        <v>1766</v>
      </c>
      <c r="E24" s="135">
        <v>411.032</v>
      </c>
      <c r="F24" s="98" t="s">
        <v>262</v>
      </c>
      <c r="G24" s="80" t="s">
        <v>20</v>
      </c>
      <c r="H24" s="193">
        <v>0.25</v>
      </c>
    </row>
    <row r="25" spans="1:8" ht="80.25" customHeight="1">
      <c r="A25" s="103">
        <f t="shared" si="1"/>
        <v>3</v>
      </c>
      <c r="B25" s="44" t="s">
        <v>24</v>
      </c>
      <c r="C25" s="80" t="s">
        <v>37</v>
      </c>
      <c r="D25" s="47">
        <v>3450</v>
      </c>
      <c r="E25" s="135">
        <v>1252.68</v>
      </c>
      <c r="F25" s="98" t="s">
        <v>262</v>
      </c>
      <c r="G25" s="80" t="s">
        <v>20</v>
      </c>
      <c r="H25" s="194">
        <v>0.1</v>
      </c>
    </row>
    <row r="26" spans="1:8" ht="88.5" customHeight="1">
      <c r="A26" s="103">
        <f t="shared" si="1"/>
        <v>4</v>
      </c>
      <c r="B26" s="44" t="s">
        <v>25</v>
      </c>
      <c r="C26" s="80" t="s">
        <v>37</v>
      </c>
      <c r="D26" s="47">
        <v>1295</v>
      </c>
      <c r="E26" s="135">
        <v>1104.915</v>
      </c>
      <c r="F26" s="98" t="s">
        <v>262</v>
      </c>
      <c r="G26" s="80" t="s">
        <v>18</v>
      </c>
      <c r="H26" s="194">
        <v>0.7</v>
      </c>
    </row>
    <row r="27" spans="1:8" ht="72.75" customHeight="1">
      <c r="A27" s="103">
        <f t="shared" si="1"/>
        <v>5</v>
      </c>
      <c r="B27" s="44" t="s">
        <v>26</v>
      </c>
      <c r="C27" s="80" t="s">
        <v>37</v>
      </c>
      <c r="D27" s="47">
        <v>656</v>
      </c>
      <c r="E27" s="135">
        <v>248.553</v>
      </c>
      <c r="F27" s="98" t="s">
        <v>262</v>
      </c>
      <c r="G27" s="80" t="s">
        <v>20</v>
      </c>
      <c r="H27" s="194">
        <v>0.35</v>
      </c>
    </row>
    <row r="28" spans="1:8" ht="79.5" customHeight="1">
      <c r="A28" s="103">
        <f t="shared" si="1"/>
        <v>6</v>
      </c>
      <c r="B28" s="44" t="s">
        <v>27</v>
      </c>
      <c r="C28" s="80" t="s">
        <v>37</v>
      </c>
      <c r="D28" s="47">
        <v>1314</v>
      </c>
      <c r="E28" s="135">
        <v>405.732</v>
      </c>
      <c r="F28" s="98" t="s">
        <v>262</v>
      </c>
      <c r="G28" s="80" t="s">
        <v>20</v>
      </c>
      <c r="H28" s="194">
        <v>0.25</v>
      </c>
    </row>
    <row r="29" spans="1:8" ht="75.75" customHeight="1">
      <c r="A29" s="103">
        <f t="shared" si="1"/>
        <v>7</v>
      </c>
      <c r="B29" s="44" t="s">
        <v>28</v>
      </c>
      <c r="C29" s="80" t="s">
        <v>37</v>
      </c>
      <c r="D29" s="47">
        <v>390</v>
      </c>
      <c r="E29" s="135">
        <v>231.983</v>
      </c>
      <c r="F29" s="98" t="s">
        <v>262</v>
      </c>
      <c r="G29" s="80" t="s">
        <v>20</v>
      </c>
      <c r="H29" s="194">
        <v>0.5</v>
      </c>
    </row>
    <row r="30" spans="1:8" ht="79.5" customHeight="1">
      <c r="A30" s="103">
        <f t="shared" si="1"/>
        <v>8</v>
      </c>
      <c r="B30" s="44" t="s">
        <v>29</v>
      </c>
      <c r="C30" s="80" t="s">
        <v>37</v>
      </c>
      <c r="D30" s="47">
        <v>587</v>
      </c>
      <c r="E30" s="135">
        <v>188.338</v>
      </c>
      <c r="F30" s="98" t="s">
        <v>262</v>
      </c>
      <c r="G30" s="80" t="s">
        <v>20</v>
      </c>
      <c r="H30" s="194">
        <v>0.4</v>
      </c>
    </row>
    <row r="31" spans="1:8" ht="48.75" customHeight="1">
      <c r="A31" s="103">
        <f t="shared" si="1"/>
        <v>9</v>
      </c>
      <c r="B31" s="178" t="s">
        <v>30</v>
      </c>
      <c r="C31" s="80" t="s">
        <v>37</v>
      </c>
      <c r="D31" s="38">
        <v>1555</v>
      </c>
      <c r="E31" s="159">
        <v>700</v>
      </c>
      <c r="F31" s="98" t="s">
        <v>263</v>
      </c>
      <c r="G31" s="80" t="s">
        <v>19</v>
      </c>
      <c r="H31" s="127">
        <v>0</v>
      </c>
    </row>
    <row r="32" spans="1:8" ht="48.75" customHeight="1">
      <c r="A32" s="103">
        <f t="shared" si="1"/>
        <v>10</v>
      </c>
      <c r="B32" s="178" t="s">
        <v>31</v>
      </c>
      <c r="C32" s="80" t="s">
        <v>37</v>
      </c>
      <c r="D32" s="38">
        <v>887</v>
      </c>
      <c r="E32" s="159">
        <v>400</v>
      </c>
      <c r="F32" s="98" t="s">
        <v>263</v>
      </c>
      <c r="G32" s="80" t="s">
        <v>19</v>
      </c>
      <c r="H32" s="127">
        <v>0</v>
      </c>
    </row>
    <row r="33" spans="1:8" ht="48.75" customHeight="1">
      <c r="A33" s="103">
        <f t="shared" si="1"/>
        <v>11</v>
      </c>
      <c r="B33" s="178" t="s">
        <v>32</v>
      </c>
      <c r="C33" s="80" t="s">
        <v>37</v>
      </c>
      <c r="D33" s="176">
        <v>2604</v>
      </c>
      <c r="E33" s="179">
        <v>1302</v>
      </c>
      <c r="F33" s="98" t="s">
        <v>263</v>
      </c>
      <c r="G33" s="80" t="s">
        <v>19</v>
      </c>
      <c r="H33" s="127">
        <v>0</v>
      </c>
    </row>
    <row r="34" spans="1:8" ht="48.75" customHeight="1">
      <c r="A34" s="103">
        <f t="shared" si="1"/>
        <v>12</v>
      </c>
      <c r="B34" s="44" t="s">
        <v>33</v>
      </c>
      <c r="C34" s="80" t="s">
        <v>37</v>
      </c>
      <c r="D34" s="180">
        <v>493.5</v>
      </c>
      <c r="E34" s="159">
        <v>252.71</v>
      </c>
      <c r="F34" s="98" t="s">
        <v>263</v>
      </c>
      <c r="G34" s="80" t="s">
        <v>19</v>
      </c>
      <c r="H34" s="194">
        <v>0.3</v>
      </c>
    </row>
    <row r="35" spans="1:8" ht="48.75" customHeight="1">
      <c r="A35" s="103">
        <f t="shared" si="1"/>
        <v>13</v>
      </c>
      <c r="B35" s="44" t="s">
        <v>34</v>
      </c>
      <c r="C35" s="80" t="s">
        <v>37</v>
      </c>
      <c r="D35" s="47">
        <v>1400</v>
      </c>
      <c r="E35" s="181">
        <v>700</v>
      </c>
      <c r="F35" s="98" t="s">
        <v>263</v>
      </c>
      <c r="G35" s="80" t="s">
        <v>19</v>
      </c>
      <c r="H35" s="127">
        <v>0</v>
      </c>
    </row>
    <row r="36" spans="1:8" ht="48.75" customHeight="1">
      <c r="A36" s="103">
        <f t="shared" si="1"/>
        <v>14</v>
      </c>
      <c r="B36" s="44" t="s">
        <v>35</v>
      </c>
      <c r="C36" s="80" t="s">
        <v>37</v>
      </c>
      <c r="D36" s="47">
        <v>1474</v>
      </c>
      <c r="E36" s="181">
        <v>737</v>
      </c>
      <c r="F36" s="98" t="s">
        <v>263</v>
      </c>
      <c r="G36" s="80" t="s">
        <v>19</v>
      </c>
      <c r="H36" s="127">
        <v>0</v>
      </c>
    </row>
    <row r="37" spans="1:8" ht="48.75" customHeight="1">
      <c r="A37" s="103">
        <f t="shared" si="1"/>
        <v>15</v>
      </c>
      <c r="B37" s="89" t="s">
        <v>275</v>
      </c>
      <c r="C37" s="92" t="s">
        <v>37</v>
      </c>
      <c r="D37" s="126">
        <v>1200</v>
      </c>
      <c r="E37" s="182">
        <v>600</v>
      </c>
      <c r="F37" s="98" t="s">
        <v>263</v>
      </c>
      <c r="G37" s="80" t="s">
        <v>19</v>
      </c>
      <c r="H37" s="127">
        <v>0</v>
      </c>
    </row>
    <row r="38" spans="1:8" ht="48.75" customHeight="1">
      <c r="A38" s="103">
        <f t="shared" si="1"/>
        <v>16</v>
      </c>
      <c r="B38" s="44" t="s">
        <v>40</v>
      </c>
      <c r="C38" s="80" t="s">
        <v>37</v>
      </c>
      <c r="D38" s="175">
        <v>685</v>
      </c>
      <c r="E38" s="181">
        <v>249.16</v>
      </c>
      <c r="F38" s="185" t="s">
        <v>5</v>
      </c>
      <c r="G38" s="80" t="s">
        <v>20</v>
      </c>
      <c r="H38" s="127">
        <v>1</v>
      </c>
    </row>
    <row r="39" spans="1:8" ht="48.75" customHeight="1">
      <c r="A39" s="103">
        <f t="shared" si="1"/>
        <v>17</v>
      </c>
      <c r="B39" s="44" t="s">
        <v>41</v>
      </c>
      <c r="C39" s="80" t="s">
        <v>37</v>
      </c>
      <c r="D39" s="47">
        <v>1350</v>
      </c>
      <c r="E39" s="181">
        <v>484.85</v>
      </c>
      <c r="F39" s="185" t="s">
        <v>6</v>
      </c>
      <c r="G39" s="80" t="s">
        <v>20</v>
      </c>
      <c r="H39" s="127">
        <v>1</v>
      </c>
    </row>
    <row r="40" spans="1:8" ht="66.75" customHeight="1" thickBot="1">
      <c r="A40" s="119">
        <f t="shared" si="1"/>
        <v>18</v>
      </c>
      <c r="B40" s="106" t="s">
        <v>36</v>
      </c>
      <c r="C40" s="96" t="s">
        <v>37</v>
      </c>
      <c r="D40" s="183">
        <v>2425</v>
      </c>
      <c r="E40" s="184">
        <f>1071.88+0.004</f>
        <v>1071.884</v>
      </c>
      <c r="F40" s="185" t="s">
        <v>5</v>
      </c>
      <c r="G40" s="80" t="s">
        <v>20</v>
      </c>
      <c r="H40" s="194">
        <v>1</v>
      </c>
    </row>
    <row r="41" spans="1:8" ht="55.5" customHeight="1" thickBot="1">
      <c r="A41" s="213"/>
      <c r="B41" s="214"/>
      <c r="C41" s="84" t="s">
        <v>208</v>
      </c>
      <c r="D41" s="85">
        <f>SUM(D23:D40)</f>
        <v>26987.5</v>
      </c>
      <c r="E41" s="77">
        <f>SUM(E23:E40)</f>
        <v>11078.469000000001</v>
      </c>
      <c r="F41" s="23"/>
      <c r="G41" s="23"/>
      <c r="H41" s="24"/>
    </row>
    <row r="42" spans="1:8" ht="30" customHeight="1" thickBot="1">
      <c r="A42" s="215"/>
      <c r="B42" s="216"/>
      <c r="C42" s="56" t="s">
        <v>42</v>
      </c>
      <c r="D42" s="34">
        <f>D41+D22</f>
        <v>80017.7</v>
      </c>
      <c r="E42" s="35">
        <f>E41+E22</f>
        <v>31764.908999999996</v>
      </c>
      <c r="F42" s="23"/>
      <c r="G42" s="23"/>
      <c r="H42" s="24"/>
    </row>
    <row r="43" spans="1:8" s="11" customFormat="1" ht="30" customHeight="1" thickBot="1">
      <c r="A43" s="195" t="s">
        <v>153</v>
      </c>
      <c r="B43" s="196"/>
      <c r="C43" s="196"/>
      <c r="D43" s="196"/>
      <c r="E43" s="196"/>
      <c r="F43" s="196"/>
      <c r="G43" s="196"/>
      <c r="H43" s="197"/>
    </row>
    <row r="44" spans="1:8" ht="50.25" customHeight="1">
      <c r="A44" s="143">
        <v>1</v>
      </c>
      <c r="B44" s="42" t="s">
        <v>69</v>
      </c>
      <c r="C44" s="144" t="s">
        <v>100</v>
      </c>
      <c r="D44" s="169">
        <v>3230</v>
      </c>
      <c r="E44" s="231">
        <v>173.45109</v>
      </c>
      <c r="F44" s="143" t="s">
        <v>4</v>
      </c>
      <c r="G44" s="140" t="s">
        <v>20</v>
      </c>
      <c r="H44" s="168">
        <v>1</v>
      </c>
    </row>
    <row r="45" spans="1:8" ht="49.5" customHeight="1">
      <c r="A45" s="145">
        <f>A44+1</f>
        <v>2</v>
      </c>
      <c r="B45" s="43" t="s">
        <v>70</v>
      </c>
      <c r="C45" s="53" t="s">
        <v>100</v>
      </c>
      <c r="D45" s="39">
        <v>1000</v>
      </c>
      <c r="E45" s="232">
        <v>98.13608</v>
      </c>
      <c r="F45" s="156" t="s">
        <v>4</v>
      </c>
      <c r="G45" s="80" t="s">
        <v>20</v>
      </c>
      <c r="H45" s="155">
        <v>1</v>
      </c>
    </row>
    <row r="46" spans="1:8" ht="50.25" customHeight="1">
      <c r="A46" s="145">
        <f aca="true" t="shared" si="2" ref="A46:A76">A45+1</f>
        <v>3</v>
      </c>
      <c r="B46" s="43" t="s">
        <v>71</v>
      </c>
      <c r="C46" s="53" t="s">
        <v>100</v>
      </c>
      <c r="D46" s="39">
        <v>1600</v>
      </c>
      <c r="E46" s="232">
        <v>127.46259</v>
      </c>
      <c r="F46" s="156" t="s">
        <v>4</v>
      </c>
      <c r="G46" s="80" t="s">
        <v>20</v>
      </c>
      <c r="H46" s="155">
        <v>1</v>
      </c>
    </row>
    <row r="47" spans="1:8" ht="65.25" customHeight="1">
      <c r="A47" s="145">
        <f t="shared" si="2"/>
        <v>4</v>
      </c>
      <c r="B47" s="44" t="s">
        <v>72</v>
      </c>
      <c r="C47" s="53" t="s">
        <v>100</v>
      </c>
      <c r="D47" s="38">
        <f>5543+57</f>
        <v>5600</v>
      </c>
      <c r="E47" s="232">
        <v>2648.442</v>
      </c>
      <c r="F47" s="235" t="s">
        <v>263</v>
      </c>
      <c r="G47" s="80" t="s">
        <v>267</v>
      </c>
      <c r="H47" s="95"/>
    </row>
    <row r="48" spans="1:8" ht="66.75" customHeight="1">
      <c r="A48" s="145">
        <f t="shared" si="2"/>
        <v>5</v>
      </c>
      <c r="B48" s="43" t="s">
        <v>73</v>
      </c>
      <c r="C48" s="53" t="s">
        <v>100</v>
      </c>
      <c r="D48" s="38">
        <f>4859+41</f>
        <v>4900</v>
      </c>
      <c r="E48" s="232">
        <v>2360.608</v>
      </c>
      <c r="F48" s="235" t="s">
        <v>262</v>
      </c>
      <c r="G48" s="80" t="s">
        <v>267</v>
      </c>
      <c r="H48" s="148">
        <v>0.2</v>
      </c>
    </row>
    <row r="49" spans="1:8" ht="49.5" customHeight="1">
      <c r="A49" s="145">
        <f t="shared" si="2"/>
        <v>6</v>
      </c>
      <c r="B49" s="44" t="s">
        <v>74</v>
      </c>
      <c r="C49" s="53" t="s">
        <v>100</v>
      </c>
      <c r="D49" s="38">
        <f>10415+85</f>
        <v>10500</v>
      </c>
      <c r="E49" s="232">
        <v>2950.5</v>
      </c>
      <c r="F49" s="235" t="s">
        <v>262</v>
      </c>
      <c r="G49" s="80" t="s">
        <v>268</v>
      </c>
      <c r="H49" s="95"/>
    </row>
    <row r="50" spans="1:8" ht="46.5" customHeight="1">
      <c r="A50" s="145">
        <f t="shared" si="2"/>
        <v>7</v>
      </c>
      <c r="B50" s="25" t="s">
        <v>75</v>
      </c>
      <c r="C50" s="53" t="s">
        <v>100</v>
      </c>
      <c r="D50" s="38">
        <f>10531+69</f>
        <v>10600</v>
      </c>
      <c r="E50" s="232">
        <v>2049.215</v>
      </c>
      <c r="F50" s="235" t="s">
        <v>262</v>
      </c>
      <c r="G50" s="80" t="s">
        <v>268</v>
      </c>
      <c r="H50" s="95"/>
    </row>
    <row r="51" spans="1:8" ht="66.75" customHeight="1">
      <c r="A51" s="145">
        <f t="shared" si="2"/>
        <v>8</v>
      </c>
      <c r="B51" s="43" t="s">
        <v>76</v>
      </c>
      <c r="C51" s="53" t="s">
        <v>100</v>
      </c>
      <c r="D51" s="38">
        <v>1000</v>
      </c>
      <c r="E51" s="232">
        <v>500</v>
      </c>
      <c r="F51" s="235" t="s">
        <v>262</v>
      </c>
      <c r="G51" s="80" t="s">
        <v>270</v>
      </c>
      <c r="H51" s="95"/>
    </row>
    <row r="52" spans="1:8" ht="65.25" customHeight="1">
      <c r="A52" s="145">
        <f t="shared" si="2"/>
        <v>9</v>
      </c>
      <c r="B52" s="43" t="s">
        <v>77</v>
      </c>
      <c r="C52" s="53" t="s">
        <v>100</v>
      </c>
      <c r="D52" s="38">
        <v>1680</v>
      </c>
      <c r="E52" s="232">
        <v>807.9204</v>
      </c>
      <c r="F52" s="235" t="s">
        <v>262</v>
      </c>
      <c r="G52" s="80" t="s">
        <v>271</v>
      </c>
      <c r="H52" s="148">
        <v>0</v>
      </c>
    </row>
    <row r="53" spans="1:8" ht="48" customHeight="1">
      <c r="A53" s="145">
        <f t="shared" si="2"/>
        <v>10</v>
      </c>
      <c r="B53" s="43" t="s">
        <v>84</v>
      </c>
      <c r="C53" s="53" t="s">
        <v>100</v>
      </c>
      <c r="D53" s="38">
        <f>155+350</f>
        <v>505</v>
      </c>
      <c r="E53" s="232">
        <v>198.4077</v>
      </c>
      <c r="F53" s="125" t="s">
        <v>6</v>
      </c>
      <c r="G53" s="80" t="s">
        <v>20</v>
      </c>
      <c r="H53" s="148">
        <v>0.2</v>
      </c>
    </row>
    <row r="54" spans="1:8" ht="33" customHeight="1">
      <c r="A54" s="145">
        <f t="shared" si="2"/>
        <v>11</v>
      </c>
      <c r="B54" s="170" t="s">
        <v>78</v>
      </c>
      <c r="C54" s="53" t="s">
        <v>100</v>
      </c>
      <c r="D54" s="38">
        <v>6050</v>
      </c>
      <c r="E54" s="232">
        <v>3009.31226</v>
      </c>
      <c r="F54" s="125" t="s">
        <v>6</v>
      </c>
      <c r="G54" s="80" t="s">
        <v>19</v>
      </c>
      <c r="H54" s="148">
        <v>0.95</v>
      </c>
    </row>
    <row r="55" spans="1:8" ht="46.5" customHeight="1">
      <c r="A55" s="145">
        <f t="shared" si="2"/>
        <v>12</v>
      </c>
      <c r="B55" s="170" t="s">
        <v>277</v>
      </c>
      <c r="C55" s="53" t="s">
        <v>100</v>
      </c>
      <c r="D55" s="38">
        <v>230</v>
      </c>
      <c r="E55" s="232"/>
      <c r="F55" s="125" t="s">
        <v>6</v>
      </c>
      <c r="G55" s="80"/>
      <c r="H55" s="148">
        <v>0.95</v>
      </c>
    </row>
    <row r="56" spans="1:8" ht="33.75" customHeight="1">
      <c r="A56" s="145">
        <f t="shared" si="2"/>
        <v>13</v>
      </c>
      <c r="B56" s="170" t="s">
        <v>79</v>
      </c>
      <c r="C56" s="53" t="s">
        <v>100</v>
      </c>
      <c r="D56" s="38">
        <v>1248</v>
      </c>
      <c r="E56" s="232">
        <v>512.28244</v>
      </c>
      <c r="F56" s="125" t="s">
        <v>6</v>
      </c>
      <c r="G56" s="80" t="s">
        <v>19</v>
      </c>
      <c r="H56" s="148">
        <v>1</v>
      </c>
    </row>
    <row r="57" spans="1:8" ht="50.25" customHeight="1">
      <c r="A57" s="145">
        <f t="shared" si="2"/>
        <v>14</v>
      </c>
      <c r="B57" s="170" t="s">
        <v>223</v>
      </c>
      <c r="C57" s="53" t="s">
        <v>100</v>
      </c>
      <c r="D57" s="38">
        <v>4050</v>
      </c>
      <c r="E57" s="232">
        <v>1790</v>
      </c>
      <c r="F57" s="235" t="s">
        <v>262</v>
      </c>
      <c r="G57" s="80" t="s">
        <v>269</v>
      </c>
      <c r="H57" s="148">
        <v>0</v>
      </c>
    </row>
    <row r="58" spans="1:8" ht="66" customHeight="1">
      <c r="A58" s="145">
        <f t="shared" si="2"/>
        <v>15</v>
      </c>
      <c r="B58" s="43" t="s">
        <v>80</v>
      </c>
      <c r="C58" s="53" t="s">
        <v>100</v>
      </c>
      <c r="D58" s="38">
        <f>6660+60</f>
        <v>6720</v>
      </c>
      <c r="E58" s="232">
        <v>3206.0148</v>
      </c>
      <c r="F58" s="235" t="s">
        <v>6</v>
      </c>
      <c r="G58" s="80" t="s">
        <v>272</v>
      </c>
      <c r="H58" s="148">
        <v>0.55</v>
      </c>
    </row>
    <row r="59" spans="1:8" ht="47.25" customHeight="1">
      <c r="A59" s="145">
        <f t="shared" si="2"/>
        <v>16</v>
      </c>
      <c r="B59" s="170" t="s">
        <v>81</v>
      </c>
      <c r="C59" s="53" t="s">
        <v>100</v>
      </c>
      <c r="D59" s="38">
        <v>1600</v>
      </c>
      <c r="E59" s="232">
        <v>717.6126399999999</v>
      </c>
      <c r="F59" s="125" t="s">
        <v>5</v>
      </c>
      <c r="G59" s="80" t="s">
        <v>19</v>
      </c>
      <c r="H59" s="148">
        <v>1</v>
      </c>
    </row>
    <row r="60" spans="1:8" ht="66.75" customHeight="1">
      <c r="A60" s="145">
        <f t="shared" si="2"/>
        <v>17</v>
      </c>
      <c r="B60" s="43" t="s">
        <v>82</v>
      </c>
      <c r="C60" s="53" t="s">
        <v>100</v>
      </c>
      <c r="D60" s="38">
        <v>1580</v>
      </c>
      <c r="E60" s="232">
        <v>706.9</v>
      </c>
      <c r="F60" s="235" t="s">
        <v>262</v>
      </c>
      <c r="G60" s="80" t="s">
        <v>271</v>
      </c>
      <c r="H60" s="148">
        <v>0</v>
      </c>
    </row>
    <row r="61" spans="1:8" ht="66.75" customHeight="1">
      <c r="A61" s="145">
        <f t="shared" si="2"/>
        <v>18</v>
      </c>
      <c r="B61" s="60" t="s">
        <v>87</v>
      </c>
      <c r="C61" s="128" t="s">
        <v>100</v>
      </c>
      <c r="D61" s="150">
        <v>2790</v>
      </c>
      <c r="E61" s="233">
        <v>1306.35</v>
      </c>
      <c r="F61" s="235" t="s">
        <v>262</v>
      </c>
      <c r="G61" s="98" t="s">
        <v>272</v>
      </c>
      <c r="H61" s="155">
        <v>0</v>
      </c>
    </row>
    <row r="62" spans="1:8" ht="66.75" customHeight="1">
      <c r="A62" s="145">
        <f t="shared" si="2"/>
        <v>19</v>
      </c>
      <c r="B62" s="60" t="s">
        <v>273</v>
      </c>
      <c r="C62" s="128" t="s">
        <v>100</v>
      </c>
      <c r="D62" s="150">
        <v>5120</v>
      </c>
      <c r="E62" s="233">
        <v>2315.68</v>
      </c>
      <c r="F62" s="235" t="s">
        <v>262</v>
      </c>
      <c r="G62" s="98" t="s">
        <v>272</v>
      </c>
      <c r="H62" s="155">
        <v>0</v>
      </c>
    </row>
    <row r="63" spans="1:8" ht="66.75" customHeight="1">
      <c r="A63" s="145">
        <f t="shared" si="2"/>
        <v>20</v>
      </c>
      <c r="B63" s="171" t="s">
        <v>274</v>
      </c>
      <c r="C63" s="128" t="s">
        <v>100</v>
      </c>
      <c r="D63" s="172">
        <v>3067</v>
      </c>
      <c r="E63" s="233">
        <v>1380.1992</v>
      </c>
      <c r="F63" s="156"/>
      <c r="G63" s="98" t="s">
        <v>272</v>
      </c>
      <c r="H63" s="99"/>
    </row>
    <row r="64" spans="1:8" ht="69" customHeight="1" thickBot="1">
      <c r="A64" s="173">
        <f t="shared" si="2"/>
        <v>21</v>
      </c>
      <c r="B64" s="111" t="s">
        <v>83</v>
      </c>
      <c r="C64" s="91" t="s">
        <v>100</v>
      </c>
      <c r="D64" s="174">
        <v>8560</v>
      </c>
      <c r="E64" s="234">
        <v>3282.0841</v>
      </c>
      <c r="F64" s="236" t="s">
        <v>262</v>
      </c>
      <c r="G64" s="96" t="s">
        <v>270</v>
      </c>
      <c r="H64" s="149"/>
    </row>
    <row r="65" spans="1:8" ht="30" customHeight="1" thickBot="1">
      <c r="A65" s="217"/>
      <c r="B65" s="218"/>
      <c r="C65" s="121" t="s">
        <v>209</v>
      </c>
      <c r="D65" s="122">
        <f>SUM(D44:D64)</f>
        <v>81630</v>
      </c>
      <c r="E65" s="133">
        <f>SUM(E44:E64)</f>
        <v>30140.5783</v>
      </c>
      <c r="F65" s="23"/>
      <c r="G65" s="23"/>
      <c r="H65" s="24"/>
    </row>
    <row r="66" spans="1:8" ht="51" customHeight="1">
      <c r="A66" s="166">
        <f>A64+1</f>
        <v>22</v>
      </c>
      <c r="B66" s="163" t="s">
        <v>91</v>
      </c>
      <c r="C66" s="162" t="s">
        <v>101</v>
      </c>
      <c r="D66" s="164">
        <v>225</v>
      </c>
      <c r="E66" s="233">
        <v>53.605689999999996</v>
      </c>
      <c r="F66" s="143" t="s">
        <v>4</v>
      </c>
      <c r="G66" s="140" t="s">
        <v>20</v>
      </c>
      <c r="H66" s="168">
        <v>1</v>
      </c>
    </row>
    <row r="67" spans="1:8" ht="51" customHeight="1">
      <c r="A67" s="145">
        <f t="shared" si="2"/>
        <v>23</v>
      </c>
      <c r="B67" s="49" t="s">
        <v>92</v>
      </c>
      <c r="C67" s="53" t="s">
        <v>101</v>
      </c>
      <c r="D67" s="28">
        <v>450</v>
      </c>
      <c r="E67" s="232">
        <v>180</v>
      </c>
      <c r="F67" s="237" t="s">
        <v>262</v>
      </c>
      <c r="G67" s="8" t="s">
        <v>20</v>
      </c>
      <c r="H67" s="13"/>
    </row>
    <row r="68" spans="1:8" ht="51" customHeight="1">
      <c r="A68" s="125">
        <f t="shared" si="2"/>
        <v>24</v>
      </c>
      <c r="B68" s="45" t="s">
        <v>103</v>
      </c>
      <c r="C68" s="53" t="s">
        <v>101</v>
      </c>
      <c r="D68" s="28">
        <v>590</v>
      </c>
      <c r="E68" s="232">
        <v>236</v>
      </c>
      <c r="F68" s="12"/>
      <c r="G68" s="8" t="s">
        <v>19</v>
      </c>
      <c r="H68" s="13"/>
    </row>
    <row r="69" spans="1:8" ht="51" customHeight="1">
      <c r="A69" s="167">
        <f t="shared" si="2"/>
        <v>25</v>
      </c>
      <c r="B69" s="75" t="s">
        <v>102</v>
      </c>
      <c r="C69" s="128" t="s">
        <v>101</v>
      </c>
      <c r="D69" s="131">
        <v>300</v>
      </c>
      <c r="E69" s="232">
        <v>120</v>
      </c>
      <c r="F69" s="125"/>
      <c r="G69" s="80" t="s">
        <v>19</v>
      </c>
      <c r="H69" s="95"/>
    </row>
    <row r="70" spans="1:8" ht="51" customHeight="1">
      <c r="A70" s="145">
        <f t="shared" si="2"/>
        <v>26</v>
      </c>
      <c r="B70" s="45" t="s">
        <v>93</v>
      </c>
      <c r="C70" s="53" t="s">
        <v>101</v>
      </c>
      <c r="D70" s="28">
        <v>453</v>
      </c>
      <c r="E70" s="232">
        <v>174.8</v>
      </c>
      <c r="F70" s="125" t="s">
        <v>6</v>
      </c>
      <c r="G70" s="80" t="s">
        <v>20</v>
      </c>
      <c r="H70" s="148">
        <v>1</v>
      </c>
    </row>
    <row r="71" spans="1:8" ht="51" customHeight="1">
      <c r="A71" s="33">
        <f t="shared" si="2"/>
        <v>27</v>
      </c>
      <c r="B71" s="46" t="s">
        <v>94</v>
      </c>
      <c r="C71" s="53" t="s">
        <v>101</v>
      </c>
      <c r="D71" s="28">
        <v>493</v>
      </c>
      <c r="E71" s="232">
        <v>140.98</v>
      </c>
      <c r="F71" s="125" t="s">
        <v>6</v>
      </c>
      <c r="G71" s="80" t="s">
        <v>20</v>
      </c>
      <c r="H71" s="148">
        <v>1</v>
      </c>
    </row>
    <row r="72" spans="1:8" ht="51" customHeight="1">
      <c r="A72" s="33">
        <f t="shared" si="2"/>
        <v>28</v>
      </c>
      <c r="B72" s="46" t="s">
        <v>95</v>
      </c>
      <c r="C72" s="53" t="s">
        <v>101</v>
      </c>
      <c r="D72" s="47">
        <v>560</v>
      </c>
      <c r="E72" s="232">
        <v>195.54</v>
      </c>
      <c r="F72" s="125" t="s">
        <v>4</v>
      </c>
      <c r="G72" s="80" t="s">
        <v>20</v>
      </c>
      <c r="H72" s="148">
        <v>1</v>
      </c>
    </row>
    <row r="73" spans="1:8" ht="51" customHeight="1">
      <c r="A73" s="33">
        <f t="shared" si="2"/>
        <v>29</v>
      </c>
      <c r="B73" s="46" t="s">
        <v>96</v>
      </c>
      <c r="C73" s="53" t="s">
        <v>101</v>
      </c>
      <c r="D73" s="47">
        <v>570</v>
      </c>
      <c r="E73" s="232">
        <v>198.91119999999998</v>
      </c>
      <c r="F73" s="125" t="s">
        <v>4</v>
      </c>
      <c r="G73" s="80" t="s">
        <v>20</v>
      </c>
      <c r="H73" s="148">
        <v>1</v>
      </c>
    </row>
    <row r="74" spans="1:8" ht="51" customHeight="1">
      <c r="A74" s="33">
        <f t="shared" si="2"/>
        <v>30</v>
      </c>
      <c r="B74" s="46" t="s">
        <v>97</v>
      </c>
      <c r="C74" s="53" t="s">
        <v>101</v>
      </c>
      <c r="D74" s="47">
        <v>556</v>
      </c>
      <c r="E74" s="232">
        <v>194.1654</v>
      </c>
      <c r="F74" s="125" t="s">
        <v>4</v>
      </c>
      <c r="G74" s="80" t="s">
        <v>20</v>
      </c>
      <c r="H74" s="148">
        <v>1</v>
      </c>
    </row>
    <row r="75" spans="1:8" ht="51" customHeight="1">
      <c r="A75" s="33">
        <f t="shared" si="2"/>
        <v>31</v>
      </c>
      <c r="B75" s="46" t="s">
        <v>98</v>
      </c>
      <c r="C75" s="53" t="s">
        <v>101</v>
      </c>
      <c r="D75" s="28">
        <v>520</v>
      </c>
      <c r="E75" s="232">
        <v>181.568</v>
      </c>
      <c r="F75" s="125" t="s">
        <v>4</v>
      </c>
      <c r="G75" s="80" t="s">
        <v>20</v>
      </c>
      <c r="H75" s="148">
        <v>1</v>
      </c>
    </row>
    <row r="76" spans="1:8" ht="51" customHeight="1" thickBot="1">
      <c r="A76" s="86">
        <f t="shared" si="2"/>
        <v>32</v>
      </c>
      <c r="B76" s="124" t="s">
        <v>99</v>
      </c>
      <c r="C76" s="165" t="s">
        <v>101</v>
      </c>
      <c r="D76" s="161">
        <v>404</v>
      </c>
      <c r="E76" s="234">
        <v>141.1668</v>
      </c>
      <c r="F76" s="173" t="s">
        <v>4</v>
      </c>
      <c r="G76" s="96" t="s">
        <v>20</v>
      </c>
      <c r="H76" s="130">
        <v>1</v>
      </c>
    </row>
    <row r="77" spans="1:8" ht="54" customHeight="1" thickBot="1">
      <c r="A77" s="227"/>
      <c r="B77" s="228"/>
      <c r="C77" s="116" t="s">
        <v>210</v>
      </c>
      <c r="D77" s="120">
        <f>SUM(D66:D76)</f>
        <v>5121</v>
      </c>
      <c r="E77" s="114">
        <f>SUM(E66:E76)</f>
        <v>1816.73709</v>
      </c>
      <c r="F77" s="23"/>
      <c r="G77" s="23"/>
      <c r="H77" s="24"/>
    </row>
    <row r="78" spans="1:8" ht="30" customHeight="1" thickBot="1">
      <c r="A78" s="229"/>
      <c r="B78" s="230"/>
      <c r="C78" s="112" t="s">
        <v>42</v>
      </c>
      <c r="D78" s="113">
        <f>D77+D65</f>
        <v>86751</v>
      </c>
      <c r="E78" s="115">
        <f>E77+E65</f>
        <v>31957.31539</v>
      </c>
      <c r="F78" s="23"/>
      <c r="G78" s="23"/>
      <c r="H78" s="24"/>
    </row>
    <row r="79" spans="1:8" s="11" customFormat="1" ht="30" customHeight="1" thickBot="1">
      <c r="A79" s="195" t="s">
        <v>46</v>
      </c>
      <c r="B79" s="196"/>
      <c r="C79" s="196"/>
      <c r="D79" s="196"/>
      <c r="E79" s="196"/>
      <c r="F79" s="196"/>
      <c r="G79" s="196"/>
      <c r="H79" s="197"/>
    </row>
    <row r="80" spans="1:8" ht="50.25" customHeight="1">
      <c r="A80" s="156">
        <v>1</v>
      </c>
      <c r="B80" s="157" t="s">
        <v>47</v>
      </c>
      <c r="C80" s="128" t="s">
        <v>68</v>
      </c>
      <c r="D80" s="150">
        <v>1497</v>
      </c>
      <c r="E80" s="158">
        <v>555.41</v>
      </c>
      <c r="F80" s="73" t="s">
        <v>4</v>
      </c>
      <c r="G80" s="80" t="s">
        <v>20</v>
      </c>
      <c r="H80" s="155">
        <v>1</v>
      </c>
    </row>
    <row r="81" spans="1:8" ht="52.5" customHeight="1">
      <c r="A81" s="125">
        <f>A80+1</f>
        <v>2</v>
      </c>
      <c r="B81" s="44" t="s">
        <v>276</v>
      </c>
      <c r="C81" s="53" t="s">
        <v>68</v>
      </c>
      <c r="D81" s="38">
        <v>1834</v>
      </c>
      <c r="E81" s="159">
        <v>970.07</v>
      </c>
      <c r="F81" s="80" t="s">
        <v>214</v>
      </c>
      <c r="G81" s="80" t="s">
        <v>19</v>
      </c>
      <c r="H81" s="127">
        <v>0</v>
      </c>
    </row>
    <row r="82" spans="1:8" ht="45.75" customHeight="1">
      <c r="A82" s="125">
        <f aca="true" t="shared" si="3" ref="A82:A94">A81+1</f>
        <v>3</v>
      </c>
      <c r="B82" s="160" t="s">
        <v>48</v>
      </c>
      <c r="C82" s="53" t="s">
        <v>68</v>
      </c>
      <c r="D82" s="28">
        <v>1920</v>
      </c>
      <c r="E82" s="135">
        <v>1536</v>
      </c>
      <c r="F82" s="79"/>
      <c r="G82" s="80" t="s">
        <v>19</v>
      </c>
      <c r="H82" s="127">
        <v>0</v>
      </c>
    </row>
    <row r="83" spans="1:8" ht="51.75" customHeight="1">
      <c r="A83" s="12">
        <f t="shared" si="3"/>
        <v>4</v>
      </c>
      <c r="B83" s="26" t="s">
        <v>49</v>
      </c>
      <c r="C83" s="5" t="s">
        <v>68</v>
      </c>
      <c r="D83" s="10">
        <v>625</v>
      </c>
      <c r="E83" s="134">
        <v>250</v>
      </c>
      <c r="F83" s="79"/>
      <c r="G83" s="80" t="s">
        <v>19</v>
      </c>
      <c r="H83" s="127">
        <v>0</v>
      </c>
    </row>
    <row r="84" spans="1:8" ht="63.75" customHeight="1">
      <c r="A84" s="12">
        <f t="shared" si="3"/>
        <v>5</v>
      </c>
      <c r="B84" s="26" t="s">
        <v>50</v>
      </c>
      <c r="C84" s="5" t="s">
        <v>68</v>
      </c>
      <c r="D84" s="10">
        <v>3110</v>
      </c>
      <c r="E84" s="134">
        <v>1181.1</v>
      </c>
      <c r="F84" s="6"/>
      <c r="G84" s="8" t="s">
        <v>19</v>
      </c>
      <c r="H84" s="22">
        <v>0</v>
      </c>
    </row>
    <row r="85" spans="1:8" ht="84" customHeight="1">
      <c r="A85" s="12">
        <f t="shared" si="3"/>
        <v>6</v>
      </c>
      <c r="B85" s="60" t="s">
        <v>205</v>
      </c>
      <c r="C85" s="53" t="s">
        <v>68</v>
      </c>
      <c r="D85" s="28">
        <v>5270</v>
      </c>
      <c r="E85" s="135">
        <v>4747.7</v>
      </c>
      <c r="F85" s="79"/>
      <c r="G85" s="80" t="s">
        <v>19</v>
      </c>
      <c r="H85" s="76" t="s">
        <v>204</v>
      </c>
    </row>
    <row r="86" spans="1:8" ht="48.75" customHeight="1">
      <c r="A86" s="12">
        <f t="shared" si="3"/>
        <v>7</v>
      </c>
      <c r="B86" s="60" t="s">
        <v>240</v>
      </c>
      <c r="C86" s="53" t="s">
        <v>68</v>
      </c>
      <c r="D86" s="28">
        <v>340</v>
      </c>
      <c r="E86" s="135">
        <v>500</v>
      </c>
      <c r="F86" s="79" t="s">
        <v>6</v>
      </c>
      <c r="G86" s="80" t="s">
        <v>20</v>
      </c>
      <c r="H86" s="127">
        <v>1</v>
      </c>
    </row>
    <row r="87" spans="1:8" ht="63.75" customHeight="1">
      <c r="A87" s="12">
        <f t="shared" si="3"/>
        <v>8</v>
      </c>
      <c r="B87" s="153" t="s">
        <v>51</v>
      </c>
      <c r="C87" s="53" t="s">
        <v>68</v>
      </c>
      <c r="D87" s="28"/>
      <c r="E87" s="136">
        <v>75</v>
      </c>
      <c r="F87" s="79"/>
      <c r="G87" s="80" t="s">
        <v>19</v>
      </c>
      <c r="H87" s="127">
        <v>0</v>
      </c>
    </row>
    <row r="88" spans="1:8" ht="49.5" customHeight="1">
      <c r="A88" s="12">
        <f t="shared" si="3"/>
        <v>9</v>
      </c>
      <c r="B88" s="26" t="s">
        <v>52</v>
      </c>
      <c r="C88" s="5" t="s">
        <v>68</v>
      </c>
      <c r="D88" s="28"/>
      <c r="E88" s="136">
        <v>180</v>
      </c>
      <c r="F88" s="79"/>
      <c r="G88" s="80" t="s">
        <v>19</v>
      </c>
      <c r="H88" s="127">
        <v>0</v>
      </c>
    </row>
    <row r="89" spans="1:8" ht="47.25" customHeight="1">
      <c r="A89" s="12">
        <f t="shared" si="3"/>
        <v>10</v>
      </c>
      <c r="B89" s="153" t="s">
        <v>53</v>
      </c>
      <c r="C89" s="53" t="s">
        <v>68</v>
      </c>
      <c r="D89" s="28"/>
      <c r="E89" s="136">
        <v>180</v>
      </c>
      <c r="F89" s="79"/>
      <c r="G89" s="80" t="s">
        <v>19</v>
      </c>
      <c r="H89" s="127">
        <v>0</v>
      </c>
    </row>
    <row r="90" spans="1:8" ht="52.5" customHeight="1">
      <c r="A90" s="12">
        <f t="shared" si="3"/>
        <v>11</v>
      </c>
      <c r="B90" s="46" t="s">
        <v>241</v>
      </c>
      <c r="C90" s="53" t="s">
        <v>68</v>
      </c>
      <c r="D90" s="28">
        <v>433</v>
      </c>
      <c r="E90" s="136">
        <v>254.95</v>
      </c>
      <c r="F90" s="79" t="s">
        <v>5</v>
      </c>
      <c r="G90" s="80" t="s">
        <v>20</v>
      </c>
      <c r="H90" s="127">
        <v>1</v>
      </c>
    </row>
    <row r="91" spans="1:8" ht="51.75" customHeight="1">
      <c r="A91" s="12">
        <f t="shared" si="3"/>
        <v>12</v>
      </c>
      <c r="B91" s="153" t="s">
        <v>211</v>
      </c>
      <c r="C91" s="53" t="s">
        <v>68</v>
      </c>
      <c r="D91" s="28">
        <f>383*3</f>
        <v>1149</v>
      </c>
      <c r="E91" s="136">
        <v>1293.36</v>
      </c>
      <c r="F91" s="80" t="s">
        <v>263</v>
      </c>
      <c r="G91" s="80" t="s">
        <v>19</v>
      </c>
      <c r="H91" s="127">
        <v>0</v>
      </c>
    </row>
    <row r="92" spans="1:8" ht="36" customHeight="1">
      <c r="A92" s="12">
        <f t="shared" si="3"/>
        <v>13</v>
      </c>
      <c r="B92" s="153" t="s">
        <v>265</v>
      </c>
      <c r="C92" s="53" t="s">
        <v>68</v>
      </c>
      <c r="D92" s="28">
        <v>786</v>
      </c>
      <c r="E92" s="136">
        <f>408.5-0.002</f>
        <v>408.498</v>
      </c>
      <c r="F92" s="92" t="s">
        <v>264</v>
      </c>
      <c r="G92" s="80" t="s">
        <v>19</v>
      </c>
      <c r="H92" s="127">
        <v>0</v>
      </c>
    </row>
    <row r="93" spans="1:8" ht="53.25" customHeight="1">
      <c r="A93" s="125">
        <f t="shared" si="3"/>
        <v>14</v>
      </c>
      <c r="B93" s="27" t="s">
        <v>54</v>
      </c>
      <c r="C93" s="53" t="s">
        <v>68</v>
      </c>
      <c r="D93" s="28">
        <v>4500</v>
      </c>
      <c r="E93" s="135">
        <v>1800</v>
      </c>
      <c r="F93" s="80" t="s">
        <v>264</v>
      </c>
      <c r="G93" s="80" t="s">
        <v>19</v>
      </c>
      <c r="H93" s="127">
        <v>0</v>
      </c>
    </row>
    <row r="94" spans="1:8" ht="53.25" customHeight="1" thickBot="1">
      <c r="A94" s="19">
        <f t="shared" si="3"/>
        <v>15</v>
      </c>
      <c r="B94" s="100" t="s">
        <v>156</v>
      </c>
      <c r="C94" s="9" t="s">
        <v>68</v>
      </c>
      <c r="D94" s="129">
        <v>49</v>
      </c>
      <c r="E94" s="137">
        <v>43.41</v>
      </c>
      <c r="F94" s="97" t="s">
        <v>158</v>
      </c>
      <c r="G94" s="98" t="s">
        <v>157</v>
      </c>
      <c r="H94" s="154">
        <v>0</v>
      </c>
    </row>
    <row r="95" spans="1:8" ht="30" customHeight="1" thickBot="1">
      <c r="A95" s="221"/>
      <c r="B95" s="222"/>
      <c r="C95" s="117" t="s">
        <v>42</v>
      </c>
      <c r="D95" s="113">
        <f>SUM(D80:D94)</f>
        <v>21513</v>
      </c>
      <c r="E95" s="118">
        <f>SUM(E80:E94)</f>
        <v>13975.498</v>
      </c>
      <c r="F95" s="23"/>
      <c r="G95" s="23"/>
      <c r="H95" s="24"/>
    </row>
    <row r="96" spans="1:8" s="11" customFormat="1" ht="30" customHeight="1" thickBot="1">
      <c r="A96" s="195" t="s">
        <v>66</v>
      </c>
      <c r="B96" s="196"/>
      <c r="C96" s="196"/>
      <c r="D96" s="196"/>
      <c r="E96" s="196"/>
      <c r="F96" s="196"/>
      <c r="G96" s="196"/>
      <c r="H96" s="197"/>
    </row>
    <row r="97" spans="1:8" ht="49.5" customHeight="1">
      <c r="A97" s="19">
        <v>1</v>
      </c>
      <c r="B97" s="54" t="s">
        <v>55</v>
      </c>
      <c r="C97" s="9" t="s">
        <v>215</v>
      </c>
      <c r="D97" s="36">
        <v>12</v>
      </c>
      <c r="E97" s="238">
        <v>117.8</v>
      </c>
      <c r="F97" s="240"/>
      <c r="G97" s="241" t="s">
        <v>19</v>
      </c>
      <c r="H97" s="32"/>
    </row>
    <row r="98" spans="1:8" ht="49.5" customHeight="1">
      <c r="A98" s="12">
        <f>A97+1</f>
        <v>2</v>
      </c>
      <c r="B98" s="41" t="s">
        <v>56</v>
      </c>
      <c r="C98" s="9" t="s">
        <v>215</v>
      </c>
      <c r="D98" s="29">
        <v>12</v>
      </c>
      <c r="E98" s="239">
        <v>117.8</v>
      </c>
      <c r="F98" s="12"/>
      <c r="G98" s="8" t="s">
        <v>19</v>
      </c>
      <c r="H98" s="13"/>
    </row>
    <row r="99" spans="1:8" ht="49.5" customHeight="1">
      <c r="A99" s="12">
        <f aca="true" t="shared" si="4" ref="A99:A107">A98+1</f>
        <v>3</v>
      </c>
      <c r="B99" s="41" t="s">
        <v>57</v>
      </c>
      <c r="C99" s="9" t="s">
        <v>215</v>
      </c>
      <c r="D99" s="29">
        <v>2</v>
      </c>
      <c r="E99" s="239">
        <v>19.8</v>
      </c>
      <c r="F99" s="12"/>
      <c r="G99" s="8" t="s">
        <v>19</v>
      </c>
      <c r="H99" s="13"/>
    </row>
    <row r="100" spans="1:8" ht="49.5" customHeight="1">
      <c r="A100" s="12">
        <f t="shared" si="4"/>
        <v>4</v>
      </c>
      <c r="B100" s="41" t="s">
        <v>58</v>
      </c>
      <c r="C100" s="9" t="s">
        <v>215</v>
      </c>
      <c r="D100" s="29">
        <v>12</v>
      </c>
      <c r="E100" s="239">
        <v>115.8</v>
      </c>
      <c r="F100" s="12"/>
      <c r="G100" s="8" t="s">
        <v>19</v>
      </c>
      <c r="H100" s="13"/>
    </row>
    <row r="101" spans="1:8" ht="49.5" customHeight="1">
      <c r="A101" s="12">
        <f t="shared" si="4"/>
        <v>5</v>
      </c>
      <c r="B101" s="41" t="s">
        <v>59</v>
      </c>
      <c r="C101" s="9" t="s">
        <v>215</v>
      </c>
      <c r="D101" s="29">
        <v>12</v>
      </c>
      <c r="E101" s="239">
        <v>118.8</v>
      </c>
      <c r="F101" s="12"/>
      <c r="G101" s="8" t="s">
        <v>19</v>
      </c>
      <c r="H101" s="13"/>
    </row>
    <row r="102" spans="1:8" ht="49.5" customHeight="1">
      <c r="A102" s="12">
        <f t="shared" si="4"/>
        <v>6</v>
      </c>
      <c r="B102" s="41" t="s">
        <v>60</v>
      </c>
      <c r="C102" s="9" t="s">
        <v>215</v>
      </c>
      <c r="D102" s="29">
        <v>6</v>
      </c>
      <c r="E102" s="239">
        <v>59.4</v>
      </c>
      <c r="F102" s="12"/>
      <c r="G102" s="8" t="s">
        <v>19</v>
      </c>
      <c r="H102" s="13"/>
    </row>
    <row r="103" spans="1:8" ht="49.5" customHeight="1">
      <c r="A103" s="12">
        <f t="shared" si="4"/>
        <v>7</v>
      </c>
      <c r="B103" s="41" t="s">
        <v>61</v>
      </c>
      <c r="C103" s="9" t="s">
        <v>215</v>
      </c>
      <c r="D103" s="29">
        <v>12</v>
      </c>
      <c r="E103" s="239">
        <v>118.8</v>
      </c>
      <c r="F103" s="12"/>
      <c r="G103" s="8" t="s">
        <v>19</v>
      </c>
      <c r="H103" s="13"/>
    </row>
    <row r="104" spans="1:8" ht="49.5" customHeight="1">
      <c r="A104" s="12">
        <f t="shared" si="4"/>
        <v>8</v>
      </c>
      <c r="B104" s="41" t="s">
        <v>62</v>
      </c>
      <c r="C104" s="9" t="s">
        <v>215</v>
      </c>
      <c r="D104" s="29">
        <v>10</v>
      </c>
      <c r="E104" s="239">
        <v>99</v>
      </c>
      <c r="F104" s="12"/>
      <c r="G104" s="8" t="s">
        <v>19</v>
      </c>
      <c r="H104" s="13"/>
    </row>
    <row r="105" spans="1:8" ht="49.5" customHeight="1">
      <c r="A105" s="12">
        <f t="shared" si="4"/>
        <v>9</v>
      </c>
      <c r="B105" s="41" t="s">
        <v>63</v>
      </c>
      <c r="C105" s="9" t="s">
        <v>215</v>
      </c>
      <c r="D105" s="29">
        <v>14</v>
      </c>
      <c r="E105" s="239">
        <v>138.6</v>
      </c>
      <c r="F105" s="12"/>
      <c r="G105" s="8" t="s">
        <v>19</v>
      </c>
      <c r="H105" s="13"/>
    </row>
    <row r="106" spans="1:8" ht="49.5" customHeight="1">
      <c r="A106" s="12">
        <f t="shared" si="4"/>
        <v>10</v>
      </c>
      <c r="B106" s="41" t="s">
        <v>64</v>
      </c>
      <c r="C106" s="9" t="s">
        <v>215</v>
      </c>
      <c r="D106" s="29">
        <v>12</v>
      </c>
      <c r="E106" s="239">
        <v>118.8</v>
      </c>
      <c r="F106" s="12"/>
      <c r="G106" s="8" t="s">
        <v>19</v>
      </c>
      <c r="H106" s="13"/>
    </row>
    <row r="107" spans="1:8" ht="49.5" customHeight="1" thickBot="1">
      <c r="A107" s="12">
        <f t="shared" si="4"/>
        <v>11</v>
      </c>
      <c r="B107" s="41" t="s">
        <v>65</v>
      </c>
      <c r="C107" s="9" t="s">
        <v>215</v>
      </c>
      <c r="D107" s="29">
        <v>58</v>
      </c>
      <c r="E107" s="239">
        <v>600</v>
      </c>
      <c r="F107" s="86"/>
      <c r="G107" s="242" t="s">
        <v>19</v>
      </c>
      <c r="H107" s="243"/>
    </row>
    <row r="108" spans="1:8" ht="30" customHeight="1" thickBot="1">
      <c r="A108" s="223"/>
      <c r="B108" s="224"/>
      <c r="C108" s="112" t="s">
        <v>42</v>
      </c>
      <c r="D108" s="113">
        <f>SUM(D96:D107)</f>
        <v>162</v>
      </c>
      <c r="E108" s="115">
        <f>SUM(E96:E107)</f>
        <v>1624.6</v>
      </c>
      <c r="F108" s="23"/>
      <c r="G108" s="23"/>
      <c r="H108" s="24"/>
    </row>
    <row r="109" spans="1:8" ht="30" customHeight="1" thickBot="1">
      <c r="A109" s="225"/>
      <c r="B109" s="226"/>
      <c r="C109" s="117" t="s">
        <v>67</v>
      </c>
      <c r="D109" s="113">
        <f>D108+D95</f>
        <v>21675</v>
      </c>
      <c r="E109" s="118">
        <f>E108+E95</f>
        <v>15600.098</v>
      </c>
      <c r="F109" s="30"/>
      <c r="G109" s="30"/>
      <c r="H109" s="31"/>
    </row>
    <row r="110" spans="1:8" s="11" customFormat="1" ht="30" customHeight="1" thickBot="1">
      <c r="A110" s="195" t="s">
        <v>146</v>
      </c>
      <c r="B110" s="196"/>
      <c r="C110" s="196"/>
      <c r="D110" s="196"/>
      <c r="E110" s="196"/>
      <c r="F110" s="196"/>
      <c r="G110" s="196"/>
      <c r="H110" s="197"/>
    </row>
    <row r="111" spans="1:8" ht="50.25" customHeight="1">
      <c r="A111" s="19">
        <v>1</v>
      </c>
      <c r="B111" s="60" t="s">
        <v>144</v>
      </c>
      <c r="C111" s="9" t="s">
        <v>143</v>
      </c>
      <c r="D111" s="36">
        <f>225+96</f>
        <v>321</v>
      </c>
      <c r="E111" s="244">
        <v>1169.845</v>
      </c>
      <c r="F111" s="240"/>
      <c r="G111" s="241" t="s">
        <v>19</v>
      </c>
      <c r="H111" s="32"/>
    </row>
    <row r="112" spans="1:8" ht="50.25" customHeight="1">
      <c r="A112" s="12">
        <f>A111+1</f>
        <v>2</v>
      </c>
      <c r="B112" s="43" t="s">
        <v>145</v>
      </c>
      <c r="C112" s="5" t="s">
        <v>143</v>
      </c>
      <c r="D112" s="36">
        <v>210</v>
      </c>
      <c r="E112" s="239">
        <v>392.141</v>
      </c>
      <c r="F112" s="12"/>
      <c r="G112" s="8" t="s">
        <v>19</v>
      </c>
      <c r="H112" s="13"/>
    </row>
    <row r="113" spans="1:8" ht="50.25" customHeight="1" thickBot="1">
      <c r="A113" s="12">
        <f>A112+1</f>
        <v>3</v>
      </c>
      <c r="B113" s="43" t="s">
        <v>155</v>
      </c>
      <c r="C113" s="5" t="s">
        <v>143</v>
      </c>
      <c r="D113" s="36">
        <v>810</v>
      </c>
      <c r="E113" s="239">
        <v>1898.014</v>
      </c>
      <c r="F113" s="86"/>
      <c r="G113" s="242" t="s">
        <v>19</v>
      </c>
      <c r="H113" s="243"/>
    </row>
    <row r="114" spans="1:8" ht="30.75" customHeight="1" thickBot="1">
      <c r="A114" s="219"/>
      <c r="B114" s="220"/>
      <c r="C114" s="112" t="s">
        <v>42</v>
      </c>
      <c r="D114" s="113">
        <f>SUM(D111:D113)</f>
        <v>1341</v>
      </c>
      <c r="E114" s="115">
        <f>SUM(E111:E113)</f>
        <v>3460</v>
      </c>
      <c r="F114" s="23"/>
      <c r="G114" s="23"/>
      <c r="H114" s="24"/>
    </row>
    <row r="115" spans="1:8" s="11" customFormat="1" ht="30" customHeight="1" thickBot="1">
      <c r="A115" s="195" t="s">
        <v>150</v>
      </c>
      <c r="B115" s="196"/>
      <c r="C115" s="196"/>
      <c r="D115" s="196"/>
      <c r="E115" s="196"/>
      <c r="F115" s="196"/>
      <c r="G115" s="196"/>
      <c r="H115" s="197"/>
    </row>
    <row r="116" spans="1:8" ht="73.5" customHeight="1">
      <c r="A116" s="19">
        <v>1</v>
      </c>
      <c r="B116" s="58" t="s">
        <v>151</v>
      </c>
      <c r="C116" s="9" t="s">
        <v>152</v>
      </c>
      <c r="D116" s="150">
        <v>65</v>
      </c>
      <c r="E116" s="245">
        <v>415.61679999999996</v>
      </c>
      <c r="F116" s="166"/>
      <c r="G116" s="151" t="s">
        <v>19</v>
      </c>
      <c r="H116" s="59"/>
    </row>
    <row r="117" spans="1:8" ht="109.5" customHeight="1">
      <c r="A117" s="123">
        <v>2</v>
      </c>
      <c r="B117" s="105" t="s">
        <v>239</v>
      </c>
      <c r="C117" s="78" t="s">
        <v>152</v>
      </c>
      <c r="D117" s="102">
        <v>14</v>
      </c>
      <c r="E117" s="246">
        <v>367</v>
      </c>
      <c r="F117" s="248" t="s">
        <v>262</v>
      </c>
      <c r="G117" s="80" t="s">
        <v>20</v>
      </c>
      <c r="H117" s="82"/>
    </row>
    <row r="118" spans="1:8" s="81" customFormat="1" ht="141.75" customHeight="1">
      <c r="A118" s="125">
        <v>3</v>
      </c>
      <c r="B118" s="44" t="s">
        <v>261</v>
      </c>
      <c r="C118" s="5" t="s">
        <v>152</v>
      </c>
      <c r="D118" s="38">
        <v>6</v>
      </c>
      <c r="E118" s="232">
        <v>9.3072</v>
      </c>
      <c r="F118" s="125"/>
      <c r="G118" s="80" t="s">
        <v>19</v>
      </c>
      <c r="H118" s="95"/>
    </row>
    <row r="119" spans="1:8" ht="90.75" customHeight="1" thickBot="1">
      <c r="A119" s="19">
        <v>4</v>
      </c>
      <c r="B119" s="75" t="s">
        <v>252</v>
      </c>
      <c r="C119" s="9" t="s">
        <v>152</v>
      </c>
      <c r="D119" s="55">
        <v>3</v>
      </c>
      <c r="E119" s="247">
        <v>8.076</v>
      </c>
      <c r="F119" s="249"/>
      <c r="G119" s="152" t="s">
        <v>19</v>
      </c>
      <c r="H119" s="104"/>
    </row>
    <row r="120" spans="1:8" ht="30" customHeight="1" thickBot="1">
      <c r="A120" s="211"/>
      <c r="B120" s="212"/>
      <c r="C120" s="112" t="s">
        <v>42</v>
      </c>
      <c r="D120" s="113">
        <f>SUM(D116:D119)</f>
        <v>88</v>
      </c>
      <c r="E120" s="115">
        <f>SUM(E116:E119)</f>
        <v>800</v>
      </c>
      <c r="F120" s="30"/>
      <c r="G120" s="30"/>
      <c r="H120" s="31"/>
    </row>
    <row r="121" spans="1:8" s="11" customFormat="1" ht="30" customHeight="1" thickBot="1">
      <c r="A121" s="195" t="s">
        <v>149</v>
      </c>
      <c r="B121" s="196"/>
      <c r="C121" s="196"/>
      <c r="D121" s="196"/>
      <c r="E121" s="196"/>
      <c r="F121" s="196"/>
      <c r="G121" s="196"/>
      <c r="H121" s="197"/>
    </row>
    <row r="122" spans="1:8" ht="50.25" customHeight="1" thickBot="1">
      <c r="A122" s="19">
        <v>1</v>
      </c>
      <c r="B122" s="54" t="s">
        <v>148</v>
      </c>
      <c r="C122" s="9" t="s">
        <v>147</v>
      </c>
      <c r="D122" s="36">
        <v>1000</v>
      </c>
      <c r="E122" s="250">
        <v>1000</v>
      </c>
      <c r="F122" s="251"/>
      <c r="G122" s="252" t="s">
        <v>279</v>
      </c>
      <c r="H122" s="253" t="s">
        <v>280</v>
      </c>
    </row>
    <row r="123" spans="1:8" ht="30" customHeight="1" thickBot="1">
      <c r="A123" s="211"/>
      <c r="B123" s="212"/>
      <c r="C123" s="112" t="s">
        <v>42</v>
      </c>
      <c r="D123" s="113">
        <f>SUM(D122:D122)</f>
        <v>1000</v>
      </c>
      <c r="E123" s="115">
        <f>SUM(E122:E122)</f>
        <v>1000</v>
      </c>
      <c r="F123" s="23"/>
      <c r="G123" s="23"/>
      <c r="H123" s="24"/>
    </row>
    <row r="124" spans="1:8" s="11" customFormat="1" ht="30" customHeight="1" thickBot="1">
      <c r="A124" s="195" t="s">
        <v>154</v>
      </c>
      <c r="B124" s="196"/>
      <c r="C124" s="196"/>
      <c r="D124" s="196"/>
      <c r="E124" s="196"/>
      <c r="F124" s="196"/>
      <c r="G124" s="196"/>
      <c r="H124" s="197"/>
    </row>
    <row r="125" spans="1:8" ht="34.5" customHeight="1">
      <c r="A125" s="143">
        <v>1</v>
      </c>
      <c r="B125" s="48" t="s">
        <v>104</v>
      </c>
      <c r="C125" s="144" t="s">
        <v>140</v>
      </c>
      <c r="D125" s="40">
        <v>630</v>
      </c>
      <c r="E125" s="231">
        <v>220.5</v>
      </c>
      <c r="F125" s="255" t="s">
        <v>262</v>
      </c>
      <c r="G125" s="140" t="s">
        <v>19</v>
      </c>
      <c r="H125" s="147"/>
    </row>
    <row r="126" spans="1:8" ht="53.25" customHeight="1">
      <c r="A126" s="145">
        <f>A125+1</f>
        <v>2</v>
      </c>
      <c r="B126" s="27" t="s">
        <v>105</v>
      </c>
      <c r="C126" s="53" t="s">
        <v>140</v>
      </c>
      <c r="D126" s="38">
        <v>425</v>
      </c>
      <c r="E126" s="232">
        <v>170</v>
      </c>
      <c r="F126" s="256" t="s">
        <v>262</v>
      </c>
      <c r="G126" s="80" t="s">
        <v>20</v>
      </c>
      <c r="H126" s="95"/>
    </row>
    <row r="127" spans="1:8" ht="46.5" customHeight="1">
      <c r="A127" s="145">
        <f aca="true" t="shared" si="5" ref="A127:A162">A126+1</f>
        <v>3</v>
      </c>
      <c r="B127" s="44" t="s">
        <v>106</v>
      </c>
      <c r="C127" s="53" t="s">
        <v>140</v>
      </c>
      <c r="D127" s="146">
        <v>88</v>
      </c>
      <c r="E127" s="232">
        <v>130.8</v>
      </c>
      <c r="F127" s="125"/>
      <c r="G127" s="80" t="s">
        <v>20</v>
      </c>
      <c r="H127" s="95"/>
    </row>
    <row r="128" spans="1:8" ht="50.25" customHeight="1">
      <c r="A128" s="145">
        <f t="shared" si="5"/>
        <v>4</v>
      </c>
      <c r="B128" s="44" t="s">
        <v>107</v>
      </c>
      <c r="C128" s="53" t="s">
        <v>140</v>
      </c>
      <c r="D128" s="146">
        <v>125</v>
      </c>
      <c r="E128" s="232">
        <v>143.75</v>
      </c>
      <c r="F128" s="125"/>
      <c r="G128" s="80" t="s">
        <v>20</v>
      </c>
      <c r="H128" s="95"/>
    </row>
    <row r="129" spans="1:8" ht="49.5" customHeight="1">
      <c r="A129" s="145">
        <f t="shared" si="5"/>
        <v>5</v>
      </c>
      <c r="B129" s="44" t="s">
        <v>108</v>
      </c>
      <c r="C129" s="53" t="s">
        <v>140</v>
      </c>
      <c r="D129" s="146">
        <v>155</v>
      </c>
      <c r="E129" s="232">
        <v>154.25</v>
      </c>
      <c r="F129" s="125"/>
      <c r="G129" s="80" t="s">
        <v>20</v>
      </c>
      <c r="H129" s="95"/>
    </row>
    <row r="130" spans="1:8" ht="50.25" customHeight="1">
      <c r="A130" s="145">
        <f t="shared" si="5"/>
        <v>6</v>
      </c>
      <c r="B130" s="44" t="s">
        <v>109</v>
      </c>
      <c r="C130" s="53" t="s">
        <v>140</v>
      </c>
      <c r="D130" s="146">
        <v>135</v>
      </c>
      <c r="E130" s="232">
        <v>147.25</v>
      </c>
      <c r="F130" s="125"/>
      <c r="G130" s="80" t="s">
        <v>20</v>
      </c>
      <c r="H130" s="95"/>
    </row>
    <row r="131" spans="1:8" ht="48.75" customHeight="1">
      <c r="A131" s="145">
        <f t="shared" si="5"/>
        <v>7</v>
      </c>
      <c r="B131" s="44" t="s">
        <v>110</v>
      </c>
      <c r="C131" s="53" t="s">
        <v>140</v>
      </c>
      <c r="D131" s="146">
        <v>160</v>
      </c>
      <c r="E131" s="232">
        <v>156</v>
      </c>
      <c r="F131" s="125"/>
      <c r="G131" s="80" t="s">
        <v>20</v>
      </c>
      <c r="H131" s="95"/>
    </row>
    <row r="132" spans="1:8" ht="48.75" customHeight="1">
      <c r="A132" s="145">
        <f t="shared" si="5"/>
        <v>8</v>
      </c>
      <c r="B132" s="27" t="s">
        <v>111</v>
      </c>
      <c r="C132" s="53" t="s">
        <v>140</v>
      </c>
      <c r="D132" s="146">
        <v>155</v>
      </c>
      <c r="E132" s="232">
        <v>154.25</v>
      </c>
      <c r="F132" s="125"/>
      <c r="G132" s="80" t="s">
        <v>20</v>
      </c>
      <c r="H132" s="95"/>
    </row>
    <row r="133" spans="1:8" ht="51" customHeight="1">
      <c r="A133" s="145">
        <f t="shared" si="5"/>
        <v>9</v>
      </c>
      <c r="B133" s="27" t="s">
        <v>112</v>
      </c>
      <c r="C133" s="53" t="s">
        <v>140</v>
      </c>
      <c r="D133" s="146">
        <v>80</v>
      </c>
      <c r="E133" s="232">
        <v>128</v>
      </c>
      <c r="F133" s="125"/>
      <c r="G133" s="80" t="s">
        <v>20</v>
      </c>
      <c r="H133" s="95"/>
    </row>
    <row r="134" spans="1:8" ht="49.5" customHeight="1">
      <c r="A134" s="145">
        <f t="shared" si="5"/>
        <v>10</v>
      </c>
      <c r="B134" s="27" t="s">
        <v>113</v>
      </c>
      <c r="C134" s="53" t="s">
        <v>140</v>
      </c>
      <c r="D134" s="146">
        <v>120</v>
      </c>
      <c r="E134" s="232">
        <v>142</v>
      </c>
      <c r="F134" s="125"/>
      <c r="G134" s="80" t="s">
        <v>20</v>
      </c>
      <c r="H134" s="95"/>
    </row>
    <row r="135" spans="1:8" ht="51" customHeight="1">
      <c r="A135" s="145">
        <f t="shared" si="5"/>
        <v>11</v>
      </c>
      <c r="B135" s="27" t="s">
        <v>114</v>
      </c>
      <c r="C135" s="53" t="s">
        <v>140</v>
      </c>
      <c r="D135" s="146">
        <v>95</v>
      </c>
      <c r="E135" s="232">
        <v>133.25</v>
      </c>
      <c r="F135" s="125"/>
      <c r="G135" s="80" t="s">
        <v>20</v>
      </c>
      <c r="H135" s="95"/>
    </row>
    <row r="136" spans="1:8" ht="46.5" customHeight="1">
      <c r="A136" s="145">
        <f t="shared" si="5"/>
        <v>12</v>
      </c>
      <c r="B136" s="45" t="s">
        <v>115</v>
      </c>
      <c r="C136" s="53" t="s">
        <v>140</v>
      </c>
      <c r="D136" s="28">
        <v>530</v>
      </c>
      <c r="E136" s="232">
        <v>198.53481</v>
      </c>
      <c r="F136" s="125" t="s">
        <v>4</v>
      </c>
      <c r="G136" s="80" t="s">
        <v>20</v>
      </c>
      <c r="H136" s="148">
        <v>1</v>
      </c>
    </row>
    <row r="137" spans="1:8" ht="46.5" customHeight="1">
      <c r="A137" s="145">
        <f t="shared" si="5"/>
        <v>13</v>
      </c>
      <c r="B137" s="45" t="s">
        <v>116</v>
      </c>
      <c r="C137" s="53" t="s">
        <v>140</v>
      </c>
      <c r="D137" s="28">
        <v>265</v>
      </c>
      <c r="E137" s="232">
        <v>136.01851</v>
      </c>
      <c r="F137" s="125" t="s">
        <v>4</v>
      </c>
      <c r="G137" s="80" t="s">
        <v>20</v>
      </c>
      <c r="H137" s="148">
        <v>1</v>
      </c>
    </row>
    <row r="138" spans="1:8" ht="46.5" customHeight="1">
      <c r="A138" s="145">
        <f t="shared" si="5"/>
        <v>14</v>
      </c>
      <c r="B138" s="45" t="s">
        <v>117</v>
      </c>
      <c r="C138" s="53" t="s">
        <v>140</v>
      </c>
      <c r="D138" s="28">
        <v>231</v>
      </c>
      <c r="E138" s="232">
        <v>134.36268</v>
      </c>
      <c r="F138" s="125" t="s">
        <v>4</v>
      </c>
      <c r="G138" s="80" t="s">
        <v>20</v>
      </c>
      <c r="H138" s="148">
        <v>1</v>
      </c>
    </row>
    <row r="139" spans="1:8" ht="46.5" customHeight="1">
      <c r="A139" s="145">
        <f t="shared" si="5"/>
        <v>15</v>
      </c>
      <c r="B139" s="46" t="s">
        <v>118</v>
      </c>
      <c r="C139" s="53" t="s">
        <v>140</v>
      </c>
      <c r="D139" s="28">
        <v>98</v>
      </c>
      <c r="E139" s="232">
        <v>22.98</v>
      </c>
      <c r="F139" s="125" t="s">
        <v>4</v>
      </c>
      <c r="G139" s="80" t="s">
        <v>20</v>
      </c>
      <c r="H139" s="148">
        <v>1</v>
      </c>
    </row>
    <row r="140" spans="1:8" ht="49.5" customHeight="1">
      <c r="A140" s="145">
        <f t="shared" si="5"/>
        <v>16</v>
      </c>
      <c r="B140" s="49" t="s">
        <v>119</v>
      </c>
      <c r="C140" s="53" t="s">
        <v>140</v>
      </c>
      <c r="D140" s="28">
        <v>560</v>
      </c>
      <c r="E140" s="232">
        <v>195.76999999999998</v>
      </c>
      <c r="F140" s="125"/>
      <c r="G140" s="80" t="s">
        <v>20</v>
      </c>
      <c r="H140" s="95"/>
    </row>
    <row r="141" spans="1:8" ht="49.5" customHeight="1">
      <c r="A141" s="145">
        <f t="shared" si="5"/>
        <v>17</v>
      </c>
      <c r="B141" s="46" t="s">
        <v>120</v>
      </c>
      <c r="C141" s="53" t="s">
        <v>140</v>
      </c>
      <c r="D141" s="28">
        <v>220</v>
      </c>
      <c r="E141" s="232">
        <v>79</v>
      </c>
      <c r="F141" s="125"/>
      <c r="G141" s="80" t="s">
        <v>20</v>
      </c>
      <c r="H141" s="95"/>
    </row>
    <row r="142" spans="1:8" ht="47.25">
      <c r="A142" s="145">
        <f t="shared" si="5"/>
        <v>18</v>
      </c>
      <c r="B142" s="44" t="s">
        <v>121</v>
      </c>
      <c r="C142" s="53" t="s">
        <v>140</v>
      </c>
      <c r="D142" s="37">
        <v>330</v>
      </c>
      <c r="E142" s="232">
        <v>198.04276</v>
      </c>
      <c r="F142" s="235" t="s">
        <v>262</v>
      </c>
      <c r="G142" s="80" t="s">
        <v>20</v>
      </c>
      <c r="H142" s="148">
        <v>0.3</v>
      </c>
    </row>
    <row r="143" spans="1:8" ht="50.25" customHeight="1">
      <c r="A143" s="145">
        <f t="shared" si="5"/>
        <v>19</v>
      </c>
      <c r="B143" s="46" t="s">
        <v>206</v>
      </c>
      <c r="C143" s="53" t="s">
        <v>140</v>
      </c>
      <c r="D143" s="28">
        <v>76</v>
      </c>
      <c r="E143" s="232">
        <v>29.8126</v>
      </c>
      <c r="F143" s="248" t="s">
        <v>262</v>
      </c>
      <c r="G143" s="80" t="s">
        <v>20</v>
      </c>
      <c r="H143" s="148">
        <v>1</v>
      </c>
    </row>
    <row r="144" spans="1:8" ht="51" customHeight="1">
      <c r="A144" s="145">
        <f t="shared" si="5"/>
        <v>20</v>
      </c>
      <c r="B144" s="44" t="s">
        <v>136</v>
      </c>
      <c r="C144" s="53" t="s">
        <v>140</v>
      </c>
      <c r="D144" s="37">
        <v>113</v>
      </c>
      <c r="E144" s="232">
        <v>42</v>
      </c>
      <c r="F144" s="125" t="s">
        <v>6</v>
      </c>
      <c r="G144" s="80" t="s">
        <v>20</v>
      </c>
      <c r="H144" s="95"/>
    </row>
    <row r="145" spans="1:8" ht="45.75" customHeight="1">
      <c r="A145" s="145">
        <f t="shared" si="5"/>
        <v>21</v>
      </c>
      <c r="B145" s="101" t="s">
        <v>251</v>
      </c>
      <c r="C145" s="93" t="s">
        <v>140</v>
      </c>
      <c r="D145" s="102">
        <v>330</v>
      </c>
      <c r="E145" s="254">
        <v>182.85752</v>
      </c>
      <c r="F145" s="248" t="s">
        <v>262</v>
      </c>
      <c r="G145" s="80" t="s">
        <v>20</v>
      </c>
      <c r="H145" s="94"/>
    </row>
    <row r="146" spans="1:8" ht="55.5" customHeight="1">
      <c r="A146" s="145">
        <f t="shared" si="5"/>
        <v>22</v>
      </c>
      <c r="B146" s="43" t="s">
        <v>135</v>
      </c>
      <c r="C146" s="53" t="s">
        <v>140</v>
      </c>
      <c r="D146" s="37">
        <v>165</v>
      </c>
      <c r="E146" s="232">
        <v>86.04382</v>
      </c>
      <c r="F146" s="125" t="s">
        <v>6</v>
      </c>
      <c r="G146" s="80" t="s">
        <v>20</v>
      </c>
      <c r="H146" s="148">
        <v>0.9</v>
      </c>
    </row>
    <row r="147" spans="1:8" ht="50.25" customHeight="1">
      <c r="A147" s="145">
        <f t="shared" si="5"/>
        <v>23</v>
      </c>
      <c r="B147" s="43" t="s">
        <v>122</v>
      </c>
      <c r="C147" s="53" t="s">
        <v>140</v>
      </c>
      <c r="D147" s="37">
        <v>100</v>
      </c>
      <c r="E147" s="232">
        <v>30</v>
      </c>
      <c r="F147" s="125"/>
      <c r="G147" s="80" t="s">
        <v>20</v>
      </c>
      <c r="H147" s="95"/>
    </row>
    <row r="148" spans="1:8" ht="34.5" customHeight="1">
      <c r="A148" s="145">
        <f t="shared" si="5"/>
        <v>24</v>
      </c>
      <c r="B148" s="43" t="s">
        <v>123</v>
      </c>
      <c r="C148" s="53" t="s">
        <v>140</v>
      </c>
      <c r="D148" s="37">
        <v>660</v>
      </c>
      <c r="E148" s="232">
        <v>266</v>
      </c>
      <c r="F148" s="125"/>
      <c r="G148" s="80" t="s">
        <v>19</v>
      </c>
      <c r="H148" s="95"/>
    </row>
    <row r="149" spans="1:8" ht="48.75" customHeight="1">
      <c r="A149" s="145">
        <f t="shared" si="5"/>
        <v>25</v>
      </c>
      <c r="B149" s="43" t="s">
        <v>124</v>
      </c>
      <c r="C149" s="53" t="s">
        <v>140</v>
      </c>
      <c r="D149" s="37">
        <v>415</v>
      </c>
      <c r="E149" s="232">
        <v>166.69</v>
      </c>
      <c r="F149" s="125"/>
      <c r="G149" s="80" t="s">
        <v>20</v>
      </c>
      <c r="H149" s="95"/>
    </row>
    <row r="150" spans="1:8" ht="34.5" customHeight="1">
      <c r="A150" s="145">
        <f t="shared" si="5"/>
        <v>26</v>
      </c>
      <c r="B150" s="43" t="s">
        <v>125</v>
      </c>
      <c r="C150" s="53" t="s">
        <v>140</v>
      </c>
      <c r="D150" s="37">
        <v>575</v>
      </c>
      <c r="E150" s="232">
        <v>230</v>
      </c>
      <c r="F150" s="125"/>
      <c r="G150" s="80" t="s">
        <v>19</v>
      </c>
      <c r="H150" s="95"/>
    </row>
    <row r="151" spans="1:8" ht="48.75" customHeight="1">
      <c r="A151" s="145">
        <f t="shared" si="5"/>
        <v>27</v>
      </c>
      <c r="B151" s="43" t="s">
        <v>103</v>
      </c>
      <c r="C151" s="53" t="s">
        <v>140</v>
      </c>
      <c r="D151" s="37">
        <v>385</v>
      </c>
      <c r="E151" s="232">
        <v>154</v>
      </c>
      <c r="F151" s="125"/>
      <c r="G151" s="80" t="s">
        <v>20</v>
      </c>
      <c r="H151" s="95"/>
    </row>
    <row r="152" spans="1:8" ht="47.25" customHeight="1">
      <c r="A152" s="145">
        <f t="shared" si="5"/>
        <v>28</v>
      </c>
      <c r="B152" s="43" t="s">
        <v>126</v>
      </c>
      <c r="C152" s="53" t="s">
        <v>140</v>
      </c>
      <c r="D152" s="37">
        <v>238</v>
      </c>
      <c r="E152" s="232">
        <v>71.45</v>
      </c>
      <c r="F152" s="125"/>
      <c r="G152" s="80" t="s">
        <v>20</v>
      </c>
      <c r="H152" s="95"/>
    </row>
    <row r="153" spans="1:8" ht="50.25" customHeight="1">
      <c r="A153" s="145">
        <f t="shared" si="5"/>
        <v>29</v>
      </c>
      <c r="B153" s="46" t="s">
        <v>127</v>
      </c>
      <c r="C153" s="53" t="s">
        <v>140</v>
      </c>
      <c r="D153" s="28">
        <v>1250</v>
      </c>
      <c r="E153" s="232">
        <v>500</v>
      </c>
      <c r="F153" s="125"/>
      <c r="G153" s="80" t="s">
        <v>19</v>
      </c>
      <c r="H153" s="95"/>
    </row>
    <row r="154" spans="1:8" ht="50.25" customHeight="1">
      <c r="A154" s="145">
        <f t="shared" si="5"/>
        <v>30</v>
      </c>
      <c r="B154" s="46" t="s">
        <v>128</v>
      </c>
      <c r="C154" s="53" t="s">
        <v>140</v>
      </c>
      <c r="D154" s="28">
        <v>330</v>
      </c>
      <c r="E154" s="232">
        <f>300-147.621</f>
        <v>152.379</v>
      </c>
      <c r="F154" s="125"/>
      <c r="G154" s="80" t="s">
        <v>20</v>
      </c>
      <c r="H154" s="95"/>
    </row>
    <row r="155" spans="1:8" ht="51.75" customHeight="1">
      <c r="A155" s="145">
        <f t="shared" si="5"/>
        <v>31</v>
      </c>
      <c r="B155" s="46" t="s">
        <v>129</v>
      </c>
      <c r="C155" s="53" t="s">
        <v>140</v>
      </c>
      <c r="D155" s="28">
        <v>250</v>
      </c>
      <c r="E155" s="232">
        <v>100</v>
      </c>
      <c r="F155" s="125"/>
      <c r="G155" s="80" t="s">
        <v>20</v>
      </c>
      <c r="H155" s="95"/>
    </row>
    <row r="156" spans="1:8" ht="51.75" customHeight="1">
      <c r="A156" s="145">
        <f t="shared" si="5"/>
        <v>32</v>
      </c>
      <c r="B156" s="44" t="s">
        <v>130</v>
      </c>
      <c r="C156" s="53" t="s">
        <v>140</v>
      </c>
      <c r="D156" s="37">
        <v>181</v>
      </c>
      <c r="E156" s="232">
        <v>45.250600000000006</v>
      </c>
      <c r="F156" s="125" t="s">
        <v>6</v>
      </c>
      <c r="G156" s="80" t="s">
        <v>20</v>
      </c>
      <c r="H156" s="148">
        <v>1</v>
      </c>
    </row>
    <row r="157" spans="1:8" ht="52.5" customHeight="1">
      <c r="A157" s="145">
        <f t="shared" si="5"/>
        <v>33</v>
      </c>
      <c r="B157" s="46" t="s">
        <v>34</v>
      </c>
      <c r="C157" s="53" t="s">
        <v>140</v>
      </c>
      <c r="D157" s="28">
        <v>250</v>
      </c>
      <c r="E157" s="232">
        <v>100</v>
      </c>
      <c r="F157" s="125"/>
      <c r="G157" s="80" t="s">
        <v>20</v>
      </c>
      <c r="H157" s="95"/>
    </row>
    <row r="158" spans="1:8" ht="49.5" customHeight="1">
      <c r="A158" s="145">
        <f t="shared" si="5"/>
        <v>34</v>
      </c>
      <c r="B158" s="27" t="s">
        <v>131</v>
      </c>
      <c r="C158" s="53" t="s">
        <v>140</v>
      </c>
      <c r="D158" s="146">
        <v>250</v>
      </c>
      <c r="E158" s="232">
        <v>100</v>
      </c>
      <c r="F158" s="125"/>
      <c r="G158" s="80" t="s">
        <v>20</v>
      </c>
      <c r="H158" s="95"/>
    </row>
    <row r="159" spans="1:8" ht="34.5" customHeight="1">
      <c r="A159" s="145">
        <f t="shared" si="5"/>
        <v>35</v>
      </c>
      <c r="B159" s="27" t="s">
        <v>132</v>
      </c>
      <c r="C159" s="53" t="s">
        <v>140</v>
      </c>
      <c r="D159" s="146">
        <v>500</v>
      </c>
      <c r="E159" s="232">
        <v>200</v>
      </c>
      <c r="F159" s="125"/>
      <c r="G159" s="80" t="s">
        <v>19</v>
      </c>
      <c r="H159" s="95"/>
    </row>
    <row r="160" spans="1:8" ht="49.5" customHeight="1">
      <c r="A160" s="145">
        <f t="shared" si="5"/>
        <v>36</v>
      </c>
      <c r="B160" s="27" t="s">
        <v>266</v>
      </c>
      <c r="C160" s="53" t="s">
        <v>140</v>
      </c>
      <c r="D160" s="146">
        <v>365</v>
      </c>
      <c r="E160" s="232">
        <v>191.32724</v>
      </c>
      <c r="F160" s="235" t="s">
        <v>262</v>
      </c>
      <c r="G160" s="80" t="s">
        <v>20</v>
      </c>
      <c r="H160" s="148">
        <v>0.15</v>
      </c>
    </row>
    <row r="161" spans="1:8" ht="49.5" customHeight="1">
      <c r="A161" s="145">
        <f t="shared" si="5"/>
        <v>37</v>
      </c>
      <c r="B161" s="27" t="s">
        <v>133</v>
      </c>
      <c r="C161" s="53" t="s">
        <v>140</v>
      </c>
      <c r="D161" s="146">
        <v>250</v>
      </c>
      <c r="E161" s="232">
        <v>100</v>
      </c>
      <c r="F161" s="125"/>
      <c r="G161" s="80" t="s">
        <v>20</v>
      </c>
      <c r="H161" s="95"/>
    </row>
    <row r="162" spans="1:8" ht="34.5" customHeight="1" thickBot="1">
      <c r="A162" s="145">
        <f t="shared" si="5"/>
        <v>38</v>
      </c>
      <c r="B162" s="27" t="s">
        <v>134</v>
      </c>
      <c r="C162" s="53" t="s">
        <v>140</v>
      </c>
      <c r="D162" s="146">
        <v>800</v>
      </c>
      <c r="E162" s="234">
        <v>400</v>
      </c>
      <c r="F162" s="173"/>
      <c r="G162" s="96" t="s">
        <v>19</v>
      </c>
      <c r="H162" s="149"/>
    </row>
    <row r="163" spans="1:8" ht="30" customHeight="1" thickBot="1">
      <c r="A163" s="211"/>
      <c r="B163" s="212"/>
      <c r="C163" s="57" t="s">
        <v>42</v>
      </c>
      <c r="D163" s="20">
        <f>SUM(D125:D162)</f>
        <v>11885</v>
      </c>
      <c r="E163" s="21">
        <f>SUM(E125:E162)</f>
        <v>5792.5695399999995</v>
      </c>
      <c r="F163" s="23"/>
      <c r="G163" s="23"/>
      <c r="H163" s="24"/>
    </row>
    <row r="164" spans="1:8" s="11" customFormat="1" ht="30" customHeight="1" thickBot="1">
      <c r="A164" s="195" t="s">
        <v>160</v>
      </c>
      <c r="B164" s="196"/>
      <c r="C164" s="196"/>
      <c r="D164" s="196"/>
      <c r="E164" s="196"/>
      <c r="F164" s="196"/>
      <c r="G164" s="196"/>
      <c r="H164" s="197"/>
    </row>
    <row r="165" spans="1:8" s="11" customFormat="1" ht="49.5" customHeight="1">
      <c r="A165" s="65">
        <v>1</v>
      </c>
      <c r="B165" s="42" t="s">
        <v>161</v>
      </c>
      <c r="C165" s="69" t="s">
        <v>192</v>
      </c>
      <c r="D165" s="64"/>
      <c r="E165" s="138">
        <v>0.64662</v>
      </c>
      <c r="F165" s="68" t="s">
        <v>191</v>
      </c>
      <c r="G165" s="140" t="s">
        <v>20</v>
      </c>
      <c r="H165" s="141">
        <v>1</v>
      </c>
    </row>
    <row r="166" spans="1:8" s="11" customFormat="1" ht="49.5" customHeight="1">
      <c r="A166" s="66">
        <f>A165+1</f>
        <v>2</v>
      </c>
      <c r="B166" s="43" t="s">
        <v>162</v>
      </c>
      <c r="C166" s="70" t="s">
        <v>192</v>
      </c>
      <c r="D166" s="61"/>
      <c r="E166" s="139">
        <v>2.2633400000000004</v>
      </c>
      <c r="F166" s="62" t="s">
        <v>191</v>
      </c>
      <c r="G166" s="98" t="s">
        <v>20</v>
      </c>
      <c r="H166" s="142">
        <v>1</v>
      </c>
    </row>
    <row r="167" spans="1:8" s="11" customFormat="1" ht="49.5" customHeight="1">
      <c r="A167" s="66">
        <f aca="true" t="shared" si="6" ref="A167:A244">A166+1</f>
        <v>3</v>
      </c>
      <c r="B167" s="43" t="s">
        <v>39</v>
      </c>
      <c r="C167" s="70" t="s">
        <v>192</v>
      </c>
      <c r="D167" s="61"/>
      <c r="E167" s="139">
        <v>10.35117</v>
      </c>
      <c r="F167" s="62" t="s">
        <v>191</v>
      </c>
      <c r="G167" s="98" t="s">
        <v>20</v>
      </c>
      <c r="H167" s="142">
        <v>1</v>
      </c>
    </row>
    <row r="168" spans="1:8" s="11" customFormat="1" ht="49.5" customHeight="1">
      <c r="A168" s="66">
        <f t="shared" si="6"/>
        <v>4</v>
      </c>
      <c r="B168" s="43" t="s">
        <v>163</v>
      </c>
      <c r="C168" s="70" t="s">
        <v>192</v>
      </c>
      <c r="D168" s="61"/>
      <c r="E168" s="139">
        <v>20.4738</v>
      </c>
      <c r="F168" s="62" t="s">
        <v>191</v>
      </c>
      <c r="G168" s="98" t="s">
        <v>20</v>
      </c>
      <c r="H168" s="142">
        <v>1</v>
      </c>
    </row>
    <row r="169" spans="1:8" s="11" customFormat="1" ht="49.5" customHeight="1">
      <c r="A169" s="66">
        <f t="shared" si="6"/>
        <v>5</v>
      </c>
      <c r="B169" s="43" t="s">
        <v>164</v>
      </c>
      <c r="C169" s="70" t="s">
        <v>192</v>
      </c>
      <c r="D169" s="61"/>
      <c r="E169" s="139">
        <v>2.9877</v>
      </c>
      <c r="F169" s="62" t="s">
        <v>191</v>
      </c>
      <c r="G169" s="98" t="s">
        <v>20</v>
      </c>
      <c r="H169" s="142">
        <v>1</v>
      </c>
    </row>
    <row r="170" spans="1:8" s="11" customFormat="1" ht="49.5" customHeight="1">
      <c r="A170" s="66">
        <f t="shared" si="6"/>
        <v>6</v>
      </c>
      <c r="B170" s="44" t="s">
        <v>76</v>
      </c>
      <c r="C170" s="70" t="s">
        <v>192</v>
      </c>
      <c r="D170" s="61"/>
      <c r="E170" s="139">
        <v>9.83447</v>
      </c>
      <c r="F170" s="62" t="s">
        <v>191</v>
      </c>
      <c r="G170" s="98" t="s">
        <v>20</v>
      </c>
      <c r="H170" s="142">
        <v>1</v>
      </c>
    </row>
    <row r="171" spans="1:8" s="11" customFormat="1" ht="49.5" customHeight="1">
      <c r="A171" s="66">
        <f t="shared" si="6"/>
        <v>7</v>
      </c>
      <c r="B171" s="44" t="s">
        <v>165</v>
      </c>
      <c r="C171" s="70" t="s">
        <v>192</v>
      </c>
      <c r="D171" s="61"/>
      <c r="E171" s="139">
        <v>2.2651100000000004</v>
      </c>
      <c r="F171" s="62" t="s">
        <v>191</v>
      </c>
      <c r="G171" s="98" t="s">
        <v>20</v>
      </c>
      <c r="H171" s="142">
        <v>1</v>
      </c>
    </row>
    <row r="172" spans="1:8" s="11" customFormat="1" ht="49.5" customHeight="1">
      <c r="A172" s="66">
        <f t="shared" si="6"/>
        <v>8</v>
      </c>
      <c r="B172" s="44" t="s">
        <v>166</v>
      </c>
      <c r="C172" s="70" t="s">
        <v>192</v>
      </c>
      <c r="D172" s="61"/>
      <c r="E172" s="139">
        <v>22.32844</v>
      </c>
      <c r="F172" s="62" t="s">
        <v>191</v>
      </c>
      <c r="G172" s="98" t="s">
        <v>20</v>
      </c>
      <c r="H172" s="142">
        <v>1</v>
      </c>
    </row>
    <row r="173" spans="1:8" s="11" customFormat="1" ht="49.5" customHeight="1">
      <c r="A173" s="66">
        <f t="shared" si="6"/>
        <v>9</v>
      </c>
      <c r="B173" s="44" t="s">
        <v>137</v>
      </c>
      <c r="C173" s="70" t="s">
        <v>192</v>
      </c>
      <c r="D173" s="61"/>
      <c r="E173" s="139">
        <v>4.03302</v>
      </c>
      <c r="F173" s="62" t="s">
        <v>191</v>
      </c>
      <c r="G173" s="98" t="s">
        <v>20</v>
      </c>
      <c r="H173" s="142">
        <v>1</v>
      </c>
    </row>
    <row r="174" spans="1:8" s="11" customFormat="1" ht="49.5" customHeight="1">
      <c r="A174" s="66">
        <f t="shared" si="6"/>
        <v>10</v>
      </c>
      <c r="B174" s="44" t="s">
        <v>167</v>
      </c>
      <c r="C174" s="70" t="s">
        <v>192</v>
      </c>
      <c r="D174" s="61"/>
      <c r="E174" s="139">
        <v>3.8005</v>
      </c>
      <c r="F174" s="62" t="s">
        <v>191</v>
      </c>
      <c r="G174" s="98" t="s">
        <v>20</v>
      </c>
      <c r="H174" s="142">
        <v>1</v>
      </c>
    </row>
    <row r="175" spans="1:8" s="11" customFormat="1" ht="49.5" customHeight="1">
      <c r="A175" s="66">
        <f t="shared" si="6"/>
        <v>11</v>
      </c>
      <c r="B175" s="44" t="s">
        <v>168</v>
      </c>
      <c r="C175" s="70" t="s">
        <v>192</v>
      </c>
      <c r="D175" s="61"/>
      <c r="E175" s="139">
        <v>4.35793</v>
      </c>
      <c r="F175" s="62" t="s">
        <v>191</v>
      </c>
      <c r="G175" s="98" t="s">
        <v>20</v>
      </c>
      <c r="H175" s="142">
        <v>1</v>
      </c>
    </row>
    <row r="176" spans="1:8" s="11" customFormat="1" ht="49.5" customHeight="1">
      <c r="A176" s="66">
        <f t="shared" si="6"/>
        <v>12</v>
      </c>
      <c r="B176" s="44" t="s">
        <v>90</v>
      </c>
      <c r="C176" s="70" t="s">
        <v>192</v>
      </c>
      <c r="D176" s="61"/>
      <c r="E176" s="139">
        <v>120.59787999999998</v>
      </c>
      <c r="F176" s="62" t="s">
        <v>191</v>
      </c>
      <c r="G176" s="98" t="s">
        <v>20</v>
      </c>
      <c r="H176" s="142">
        <v>1</v>
      </c>
    </row>
    <row r="177" spans="1:8" s="11" customFormat="1" ht="49.5" customHeight="1">
      <c r="A177" s="66">
        <f t="shared" si="6"/>
        <v>13</v>
      </c>
      <c r="B177" s="43" t="s">
        <v>169</v>
      </c>
      <c r="C177" s="70" t="s">
        <v>192</v>
      </c>
      <c r="D177" s="61"/>
      <c r="E177" s="139">
        <v>2.80829</v>
      </c>
      <c r="F177" s="63" t="s">
        <v>191</v>
      </c>
      <c r="G177" s="98" t="s">
        <v>20</v>
      </c>
      <c r="H177" s="142">
        <v>1</v>
      </c>
    </row>
    <row r="178" spans="1:8" s="11" customFormat="1" ht="49.5" customHeight="1">
      <c r="A178" s="66">
        <f t="shared" si="6"/>
        <v>14</v>
      </c>
      <c r="B178" s="44" t="s">
        <v>170</v>
      </c>
      <c r="C178" s="70" t="s">
        <v>192</v>
      </c>
      <c r="D178" s="61"/>
      <c r="E178" s="139">
        <v>1.0118399999999999</v>
      </c>
      <c r="F178" s="63" t="s">
        <v>191</v>
      </c>
      <c r="G178" s="98" t="s">
        <v>20</v>
      </c>
      <c r="H178" s="142">
        <v>1</v>
      </c>
    </row>
    <row r="179" spans="1:8" s="11" customFormat="1" ht="49.5" customHeight="1">
      <c r="A179" s="66">
        <f t="shared" si="6"/>
        <v>15</v>
      </c>
      <c r="B179" s="44" t="s">
        <v>139</v>
      </c>
      <c r="C179" s="70" t="s">
        <v>192</v>
      </c>
      <c r="D179" s="61"/>
      <c r="E179" s="139">
        <v>152.59872</v>
      </c>
      <c r="F179" s="63" t="s">
        <v>191</v>
      </c>
      <c r="G179" s="98" t="s">
        <v>20</v>
      </c>
      <c r="H179" s="142">
        <v>1</v>
      </c>
    </row>
    <row r="180" spans="1:8" s="11" customFormat="1" ht="49.5" customHeight="1">
      <c r="A180" s="66">
        <f t="shared" si="6"/>
        <v>16</v>
      </c>
      <c r="B180" s="44" t="s">
        <v>171</v>
      </c>
      <c r="C180" s="70" t="s">
        <v>192</v>
      </c>
      <c r="D180" s="61"/>
      <c r="E180" s="139">
        <v>0.75304</v>
      </c>
      <c r="F180" s="63" t="s">
        <v>191</v>
      </c>
      <c r="G180" s="98" t="s">
        <v>20</v>
      </c>
      <c r="H180" s="142">
        <v>1</v>
      </c>
    </row>
    <row r="181" spans="1:8" s="11" customFormat="1" ht="49.5" customHeight="1">
      <c r="A181" s="66">
        <f t="shared" si="6"/>
        <v>17</v>
      </c>
      <c r="B181" s="44" t="s">
        <v>172</v>
      </c>
      <c r="C181" s="70" t="s">
        <v>192</v>
      </c>
      <c r="D181" s="61"/>
      <c r="E181" s="139">
        <v>16.308120000000002</v>
      </c>
      <c r="F181" s="63" t="s">
        <v>191</v>
      </c>
      <c r="G181" s="98" t="s">
        <v>20</v>
      </c>
      <c r="H181" s="142">
        <v>1</v>
      </c>
    </row>
    <row r="182" spans="1:8" s="11" customFormat="1" ht="49.5" customHeight="1">
      <c r="A182" s="66">
        <f t="shared" si="6"/>
        <v>18</v>
      </c>
      <c r="B182" s="44" t="s">
        <v>173</v>
      </c>
      <c r="C182" s="70" t="s">
        <v>192</v>
      </c>
      <c r="D182" s="61"/>
      <c r="E182" s="139">
        <v>58.65951</v>
      </c>
      <c r="F182" s="63" t="s">
        <v>191</v>
      </c>
      <c r="G182" s="98" t="s">
        <v>20</v>
      </c>
      <c r="H182" s="142">
        <v>1</v>
      </c>
    </row>
    <row r="183" spans="1:8" s="11" customFormat="1" ht="49.5" customHeight="1">
      <c r="A183" s="66">
        <f t="shared" si="6"/>
        <v>19</v>
      </c>
      <c r="B183" s="44" t="s">
        <v>174</v>
      </c>
      <c r="C183" s="70" t="s">
        <v>192</v>
      </c>
      <c r="D183" s="61"/>
      <c r="E183" s="139">
        <v>10.94188</v>
      </c>
      <c r="F183" s="63" t="s">
        <v>191</v>
      </c>
      <c r="G183" s="98" t="s">
        <v>20</v>
      </c>
      <c r="H183" s="142">
        <v>1</v>
      </c>
    </row>
    <row r="184" spans="1:8" s="11" customFormat="1" ht="49.5" customHeight="1">
      <c r="A184" s="66">
        <f t="shared" si="6"/>
        <v>20</v>
      </c>
      <c r="B184" s="44" t="s">
        <v>175</v>
      </c>
      <c r="C184" s="70" t="s">
        <v>192</v>
      </c>
      <c r="D184" s="61"/>
      <c r="E184" s="139">
        <v>69.83185999999999</v>
      </c>
      <c r="F184" s="63" t="s">
        <v>191</v>
      </c>
      <c r="G184" s="98" t="s">
        <v>20</v>
      </c>
      <c r="H184" s="142">
        <v>1</v>
      </c>
    </row>
    <row r="185" spans="1:8" s="11" customFormat="1" ht="49.5" customHeight="1">
      <c r="A185" s="66">
        <f t="shared" si="6"/>
        <v>21</v>
      </c>
      <c r="B185" s="44" t="s">
        <v>44</v>
      </c>
      <c r="C185" s="70" t="s">
        <v>192</v>
      </c>
      <c r="D185" s="61"/>
      <c r="E185" s="139">
        <v>62.98566999999999</v>
      </c>
      <c r="F185" s="63" t="s">
        <v>191</v>
      </c>
      <c r="G185" s="98" t="s">
        <v>20</v>
      </c>
      <c r="H185" s="142">
        <v>1</v>
      </c>
    </row>
    <row r="186" spans="1:8" s="11" customFormat="1" ht="49.5" customHeight="1">
      <c r="A186" s="66">
        <f t="shared" si="6"/>
        <v>22</v>
      </c>
      <c r="B186" s="44" t="s">
        <v>176</v>
      </c>
      <c r="C186" s="70" t="s">
        <v>192</v>
      </c>
      <c r="D186" s="61"/>
      <c r="E186" s="139">
        <v>106.6122</v>
      </c>
      <c r="F186" s="63" t="s">
        <v>191</v>
      </c>
      <c r="G186" s="98" t="s">
        <v>20</v>
      </c>
      <c r="H186" s="142">
        <v>1</v>
      </c>
    </row>
    <row r="187" spans="1:8" s="11" customFormat="1" ht="49.5" customHeight="1">
      <c r="A187" s="66">
        <f t="shared" si="6"/>
        <v>23</v>
      </c>
      <c r="B187" s="44" t="s">
        <v>177</v>
      </c>
      <c r="C187" s="70" t="s">
        <v>192</v>
      </c>
      <c r="D187" s="61"/>
      <c r="E187" s="139">
        <v>40.481100000000005</v>
      </c>
      <c r="F187" s="63" t="s">
        <v>191</v>
      </c>
      <c r="G187" s="98" t="s">
        <v>20</v>
      </c>
      <c r="H187" s="142">
        <v>1</v>
      </c>
    </row>
    <row r="188" spans="1:8" s="11" customFormat="1" ht="49.5" customHeight="1">
      <c r="A188" s="66">
        <f t="shared" si="6"/>
        <v>24</v>
      </c>
      <c r="B188" s="44" t="s">
        <v>178</v>
      </c>
      <c r="C188" s="70" t="s">
        <v>192</v>
      </c>
      <c r="D188" s="61"/>
      <c r="E188" s="139">
        <v>51.32958000000001</v>
      </c>
      <c r="F188" s="63" t="s">
        <v>191</v>
      </c>
      <c r="G188" s="98" t="s">
        <v>20</v>
      </c>
      <c r="H188" s="142">
        <v>1</v>
      </c>
    </row>
    <row r="189" spans="1:8" s="11" customFormat="1" ht="49.5" customHeight="1">
      <c r="A189" s="66">
        <f t="shared" si="6"/>
        <v>25</v>
      </c>
      <c r="B189" s="44" t="s">
        <v>179</v>
      </c>
      <c r="C189" s="70" t="s">
        <v>192</v>
      </c>
      <c r="D189" s="61"/>
      <c r="E189" s="139">
        <v>1.4087100000000001</v>
      </c>
      <c r="F189" s="63" t="s">
        <v>191</v>
      </c>
      <c r="G189" s="98" t="s">
        <v>20</v>
      </c>
      <c r="H189" s="142">
        <v>1</v>
      </c>
    </row>
    <row r="190" spans="1:8" s="11" customFormat="1" ht="49.5" customHeight="1">
      <c r="A190" s="66">
        <f t="shared" si="6"/>
        <v>26</v>
      </c>
      <c r="B190" s="44" t="s">
        <v>180</v>
      </c>
      <c r="C190" s="70" t="s">
        <v>192</v>
      </c>
      <c r="D190" s="61"/>
      <c r="E190" s="139">
        <v>4.64192</v>
      </c>
      <c r="F190" s="63" t="s">
        <v>191</v>
      </c>
      <c r="G190" s="98" t="s">
        <v>20</v>
      </c>
      <c r="H190" s="142">
        <v>1</v>
      </c>
    </row>
    <row r="191" spans="1:8" s="11" customFormat="1" ht="49.5" customHeight="1">
      <c r="A191" s="66">
        <f t="shared" si="6"/>
        <v>27</v>
      </c>
      <c r="B191" s="44" t="s">
        <v>181</v>
      </c>
      <c r="C191" s="70" t="s">
        <v>192</v>
      </c>
      <c r="D191" s="61"/>
      <c r="E191" s="139">
        <v>78.13963999999999</v>
      </c>
      <c r="F191" s="63" t="s">
        <v>191</v>
      </c>
      <c r="G191" s="98" t="s">
        <v>20</v>
      </c>
      <c r="H191" s="142">
        <v>1</v>
      </c>
    </row>
    <row r="192" spans="1:8" s="11" customFormat="1" ht="49.5" customHeight="1">
      <c r="A192" s="66">
        <f t="shared" si="6"/>
        <v>28</v>
      </c>
      <c r="B192" s="44" t="s">
        <v>182</v>
      </c>
      <c r="C192" s="70" t="s">
        <v>192</v>
      </c>
      <c r="D192" s="61"/>
      <c r="E192" s="139">
        <v>4.908569999999999</v>
      </c>
      <c r="F192" s="63" t="s">
        <v>191</v>
      </c>
      <c r="G192" s="98" t="s">
        <v>20</v>
      </c>
      <c r="H192" s="142">
        <v>1</v>
      </c>
    </row>
    <row r="193" spans="1:8" s="11" customFormat="1" ht="49.5" customHeight="1">
      <c r="A193" s="66">
        <f t="shared" si="6"/>
        <v>29</v>
      </c>
      <c r="B193" s="44" t="s">
        <v>183</v>
      </c>
      <c r="C193" s="70" t="s">
        <v>192</v>
      </c>
      <c r="D193" s="61"/>
      <c r="E193" s="139">
        <v>26.974159999999998</v>
      </c>
      <c r="F193" s="63" t="s">
        <v>191</v>
      </c>
      <c r="G193" s="98" t="s">
        <v>20</v>
      </c>
      <c r="H193" s="142">
        <v>1</v>
      </c>
    </row>
    <row r="194" spans="1:8" s="11" customFormat="1" ht="49.5" customHeight="1">
      <c r="A194" s="66">
        <f t="shared" si="6"/>
        <v>30</v>
      </c>
      <c r="B194" s="44" t="s">
        <v>184</v>
      </c>
      <c r="C194" s="70" t="s">
        <v>192</v>
      </c>
      <c r="D194" s="61"/>
      <c r="E194" s="139">
        <v>27.96296</v>
      </c>
      <c r="F194" s="63" t="s">
        <v>191</v>
      </c>
      <c r="G194" s="98" t="s">
        <v>20</v>
      </c>
      <c r="H194" s="142">
        <v>1</v>
      </c>
    </row>
    <row r="195" spans="1:8" s="11" customFormat="1" ht="49.5" customHeight="1">
      <c r="A195" s="66">
        <f t="shared" si="6"/>
        <v>31</v>
      </c>
      <c r="B195" s="44" t="s">
        <v>185</v>
      </c>
      <c r="C195" s="70" t="s">
        <v>192</v>
      </c>
      <c r="D195" s="61"/>
      <c r="E195" s="139">
        <v>2.20328</v>
      </c>
      <c r="F195" s="63" t="s">
        <v>191</v>
      </c>
      <c r="G195" s="98" t="s">
        <v>20</v>
      </c>
      <c r="H195" s="142">
        <v>1</v>
      </c>
    </row>
    <row r="196" spans="1:8" s="11" customFormat="1" ht="49.5" customHeight="1">
      <c r="A196" s="66">
        <f t="shared" si="6"/>
        <v>32</v>
      </c>
      <c r="B196" s="44" t="s">
        <v>186</v>
      </c>
      <c r="C196" s="70" t="s">
        <v>192</v>
      </c>
      <c r="D196" s="61"/>
      <c r="E196" s="139">
        <v>21.78979</v>
      </c>
      <c r="F196" s="63" t="s">
        <v>191</v>
      </c>
      <c r="G196" s="98" t="s">
        <v>20</v>
      </c>
      <c r="H196" s="142">
        <v>1</v>
      </c>
    </row>
    <row r="197" spans="1:8" s="11" customFormat="1" ht="49.5" customHeight="1">
      <c r="A197" s="66">
        <f t="shared" si="6"/>
        <v>33</v>
      </c>
      <c r="B197" s="67" t="s">
        <v>187</v>
      </c>
      <c r="C197" s="70" t="s">
        <v>192</v>
      </c>
      <c r="D197" s="61"/>
      <c r="E197" s="139">
        <v>5.13591</v>
      </c>
      <c r="F197" s="63" t="s">
        <v>191</v>
      </c>
      <c r="G197" s="98" t="s">
        <v>20</v>
      </c>
      <c r="H197" s="142">
        <v>1</v>
      </c>
    </row>
    <row r="198" spans="1:8" s="11" customFormat="1" ht="49.5" customHeight="1">
      <c r="A198" s="66">
        <f t="shared" si="6"/>
        <v>34</v>
      </c>
      <c r="B198" s="67" t="s">
        <v>138</v>
      </c>
      <c r="C198" s="70" t="s">
        <v>192</v>
      </c>
      <c r="D198" s="61"/>
      <c r="E198" s="139">
        <v>22.99477</v>
      </c>
      <c r="F198" s="63" t="s">
        <v>191</v>
      </c>
      <c r="G198" s="98" t="s">
        <v>20</v>
      </c>
      <c r="H198" s="142">
        <v>1</v>
      </c>
    </row>
    <row r="199" spans="1:8" s="11" customFormat="1" ht="49.5" customHeight="1">
      <c r="A199" s="66">
        <f t="shared" si="6"/>
        <v>35</v>
      </c>
      <c r="B199" s="67" t="s">
        <v>188</v>
      </c>
      <c r="C199" s="70" t="s">
        <v>192</v>
      </c>
      <c r="D199" s="61"/>
      <c r="E199" s="139">
        <v>16.11321</v>
      </c>
      <c r="F199" s="63" t="s">
        <v>191</v>
      </c>
      <c r="G199" s="98" t="s">
        <v>20</v>
      </c>
      <c r="H199" s="142">
        <v>1</v>
      </c>
    </row>
    <row r="200" spans="1:8" s="11" customFormat="1" ht="49.5" customHeight="1">
      <c r="A200" s="66">
        <f t="shared" si="6"/>
        <v>36</v>
      </c>
      <c r="B200" s="67" t="s">
        <v>189</v>
      </c>
      <c r="C200" s="70" t="s">
        <v>192</v>
      </c>
      <c r="D200" s="61"/>
      <c r="E200" s="139">
        <v>70.53787</v>
      </c>
      <c r="F200" s="63" t="s">
        <v>191</v>
      </c>
      <c r="G200" s="98" t="s">
        <v>20</v>
      </c>
      <c r="H200" s="142">
        <v>1</v>
      </c>
    </row>
    <row r="201" spans="1:8" s="11" customFormat="1" ht="49.5" customHeight="1">
      <c r="A201" s="66">
        <f t="shared" si="6"/>
        <v>37</v>
      </c>
      <c r="B201" s="67" t="s">
        <v>190</v>
      </c>
      <c r="C201" s="70" t="s">
        <v>192</v>
      </c>
      <c r="D201" s="61"/>
      <c r="E201" s="139">
        <v>0.88874</v>
      </c>
      <c r="F201" s="63" t="s">
        <v>191</v>
      </c>
      <c r="G201" s="98" t="s">
        <v>20</v>
      </c>
      <c r="H201" s="142">
        <v>1</v>
      </c>
    </row>
    <row r="202" spans="1:8" s="11" customFormat="1" ht="49.5" customHeight="1">
      <c r="A202" s="66">
        <f t="shared" si="6"/>
        <v>38</v>
      </c>
      <c r="B202" s="71" t="s">
        <v>193</v>
      </c>
      <c r="C202" s="70" t="s">
        <v>192</v>
      </c>
      <c r="D202" s="61"/>
      <c r="E202" s="139">
        <v>7.53888</v>
      </c>
      <c r="F202" s="63" t="s">
        <v>191</v>
      </c>
      <c r="G202" s="98" t="s">
        <v>20</v>
      </c>
      <c r="H202" s="142">
        <v>1</v>
      </c>
    </row>
    <row r="203" spans="1:8" s="11" customFormat="1" ht="49.5" customHeight="1">
      <c r="A203" s="66">
        <f t="shared" si="6"/>
        <v>39</v>
      </c>
      <c r="B203" s="72" t="s">
        <v>194</v>
      </c>
      <c r="C203" s="70" t="s">
        <v>192</v>
      </c>
      <c r="D203" s="61"/>
      <c r="E203" s="139">
        <v>1.14476</v>
      </c>
      <c r="F203" s="63" t="s">
        <v>191</v>
      </c>
      <c r="G203" s="98" t="s">
        <v>20</v>
      </c>
      <c r="H203" s="142">
        <v>1</v>
      </c>
    </row>
    <row r="204" spans="1:8" s="11" customFormat="1" ht="49.5" customHeight="1">
      <c r="A204" s="66">
        <f t="shared" si="6"/>
        <v>40</v>
      </c>
      <c r="B204" s="72" t="s">
        <v>195</v>
      </c>
      <c r="C204" s="70" t="s">
        <v>192</v>
      </c>
      <c r="D204" s="61"/>
      <c r="E204" s="139">
        <v>52.478120000000004</v>
      </c>
      <c r="F204" s="63" t="s">
        <v>191</v>
      </c>
      <c r="G204" s="98" t="s">
        <v>20</v>
      </c>
      <c r="H204" s="142">
        <v>1</v>
      </c>
    </row>
    <row r="205" spans="1:8" s="11" customFormat="1" ht="49.5" customHeight="1">
      <c r="A205" s="66">
        <f t="shared" si="6"/>
        <v>41</v>
      </c>
      <c r="B205" s="72" t="s">
        <v>196</v>
      </c>
      <c r="C205" s="70" t="s">
        <v>192</v>
      </c>
      <c r="D205" s="61"/>
      <c r="E205" s="139">
        <v>49.83231</v>
      </c>
      <c r="F205" s="63" t="s">
        <v>191</v>
      </c>
      <c r="G205" s="98" t="s">
        <v>20</v>
      </c>
      <c r="H205" s="142">
        <v>1</v>
      </c>
    </row>
    <row r="206" spans="1:8" s="11" customFormat="1" ht="49.5" customHeight="1">
      <c r="A206" s="66">
        <f t="shared" si="6"/>
        <v>42</v>
      </c>
      <c r="B206" s="72" t="s">
        <v>218</v>
      </c>
      <c r="C206" s="70" t="s">
        <v>192</v>
      </c>
      <c r="D206" s="61"/>
      <c r="E206" s="139">
        <v>0.55824</v>
      </c>
      <c r="F206" s="63" t="s">
        <v>191</v>
      </c>
      <c r="G206" s="98" t="s">
        <v>20</v>
      </c>
      <c r="H206" s="142">
        <v>1</v>
      </c>
    </row>
    <row r="207" spans="1:8" s="11" customFormat="1" ht="49.5" customHeight="1">
      <c r="A207" s="66">
        <f t="shared" si="6"/>
        <v>43</v>
      </c>
      <c r="B207" s="72" t="s">
        <v>86</v>
      </c>
      <c r="C207" s="70" t="s">
        <v>192</v>
      </c>
      <c r="D207" s="61"/>
      <c r="E207" s="139">
        <v>12.572920000000002</v>
      </c>
      <c r="F207" s="63" t="s">
        <v>191</v>
      </c>
      <c r="G207" s="98" t="s">
        <v>20</v>
      </c>
      <c r="H207" s="142">
        <v>1</v>
      </c>
    </row>
    <row r="208" spans="1:8" s="11" customFormat="1" ht="49.5" customHeight="1">
      <c r="A208" s="66">
        <f t="shared" si="6"/>
        <v>44</v>
      </c>
      <c r="B208" s="72" t="s">
        <v>219</v>
      </c>
      <c r="C208" s="70" t="s">
        <v>192</v>
      </c>
      <c r="D208" s="61"/>
      <c r="E208" s="139">
        <v>2.11623</v>
      </c>
      <c r="F208" s="63" t="s">
        <v>191</v>
      </c>
      <c r="G208" s="98" t="s">
        <v>20</v>
      </c>
      <c r="H208" s="142">
        <v>1</v>
      </c>
    </row>
    <row r="209" spans="1:8" s="11" customFormat="1" ht="49.5" customHeight="1">
      <c r="A209" s="66">
        <f t="shared" si="6"/>
        <v>45</v>
      </c>
      <c r="B209" s="72" t="s">
        <v>220</v>
      </c>
      <c r="C209" s="70" t="s">
        <v>192</v>
      </c>
      <c r="D209" s="61"/>
      <c r="E209" s="139">
        <v>6.39962</v>
      </c>
      <c r="F209" s="63" t="s">
        <v>191</v>
      </c>
      <c r="G209" s="98" t="s">
        <v>20</v>
      </c>
      <c r="H209" s="142">
        <v>1</v>
      </c>
    </row>
    <row r="210" spans="1:8" s="11" customFormat="1" ht="49.5" customHeight="1">
      <c r="A210" s="66">
        <f t="shared" si="6"/>
        <v>46</v>
      </c>
      <c r="B210" s="72" t="s">
        <v>221</v>
      </c>
      <c r="C210" s="70" t="s">
        <v>192</v>
      </c>
      <c r="D210" s="61"/>
      <c r="E210" s="139">
        <v>27.086190000000002</v>
      </c>
      <c r="F210" s="63" t="s">
        <v>191</v>
      </c>
      <c r="G210" s="98" t="s">
        <v>20</v>
      </c>
      <c r="H210" s="142">
        <v>1</v>
      </c>
    </row>
    <row r="211" spans="1:8" s="11" customFormat="1" ht="49.5" customHeight="1">
      <c r="A211" s="66">
        <f t="shared" si="6"/>
        <v>47</v>
      </c>
      <c r="B211" s="72" t="s">
        <v>85</v>
      </c>
      <c r="C211" s="70" t="s">
        <v>192</v>
      </c>
      <c r="D211" s="61"/>
      <c r="E211" s="139">
        <v>13.71768</v>
      </c>
      <c r="F211" s="63" t="s">
        <v>191</v>
      </c>
      <c r="G211" s="98" t="s">
        <v>20</v>
      </c>
      <c r="H211" s="142">
        <v>1</v>
      </c>
    </row>
    <row r="212" spans="1:8" s="11" customFormat="1" ht="49.5" customHeight="1">
      <c r="A212" s="66">
        <f t="shared" si="6"/>
        <v>48</v>
      </c>
      <c r="B212" s="72" t="s">
        <v>222</v>
      </c>
      <c r="C212" s="70" t="s">
        <v>192</v>
      </c>
      <c r="D212" s="61"/>
      <c r="E212" s="139">
        <v>0.76232</v>
      </c>
      <c r="F212" s="63" t="s">
        <v>191</v>
      </c>
      <c r="G212" s="98" t="s">
        <v>20</v>
      </c>
      <c r="H212" s="142">
        <v>1</v>
      </c>
    </row>
    <row r="213" spans="1:8" s="11" customFormat="1" ht="49.5" customHeight="1">
      <c r="A213" s="66">
        <f t="shared" si="6"/>
        <v>49</v>
      </c>
      <c r="B213" s="72" t="s">
        <v>225</v>
      </c>
      <c r="C213" s="70" t="s">
        <v>192</v>
      </c>
      <c r="D213" s="61"/>
      <c r="E213" s="139">
        <v>58.419000000000004</v>
      </c>
      <c r="F213" s="63" t="s">
        <v>191</v>
      </c>
      <c r="G213" s="98" t="s">
        <v>20</v>
      </c>
      <c r="H213" s="142">
        <v>1</v>
      </c>
    </row>
    <row r="214" spans="1:8" s="11" customFormat="1" ht="49.5" customHeight="1">
      <c r="A214" s="66">
        <f t="shared" si="6"/>
        <v>50</v>
      </c>
      <c r="B214" s="83" t="s">
        <v>226</v>
      </c>
      <c r="C214" s="70" t="s">
        <v>192</v>
      </c>
      <c r="D214" s="61"/>
      <c r="E214" s="139">
        <v>25.20914</v>
      </c>
      <c r="F214" s="63" t="s">
        <v>191</v>
      </c>
      <c r="G214" s="98" t="s">
        <v>20</v>
      </c>
      <c r="H214" s="142">
        <v>1</v>
      </c>
    </row>
    <row r="215" spans="1:8" s="11" customFormat="1" ht="49.5" customHeight="1">
      <c r="A215" s="66">
        <f t="shared" si="6"/>
        <v>51</v>
      </c>
      <c r="B215" s="83" t="s">
        <v>227</v>
      </c>
      <c r="C215" s="70" t="s">
        <v>192</v>
      </c>
      <c r="D215" s="61"/>
      <c r="E215" s="139">
        <v>54.09256</v>
      </c>
      <c r="F215" s="63" t="s">
        <v>191</v>
      </c>
      <c r="G215" s="98" t="s">
        <v>20</v>
      </c>
      <c r="H215" s="142">
        <v>1</v>
      </c>
    </row>
    <row r="216" spans="1:8" s="11" customFormat="1" ht="49.5" customHeight="1">
      <c r="A216" s="66">
        <f t="shared" si="6"/>
        <v>52</v>
      </c>
      <c r="B216" s="83" t="s">
        <v>228</v>
      </c>
      <c r="C216" s="70" t="s">
        <v>192</v>
      </c>
      <c r="D216" s="61"/>
      <c r="E216" s="139">
        <v>17.66915</v>
      </c>
      <c r="F216" s="63" t="s">
        <v>191</v>
      </c>
      <c r="G216" s="98" t="s">
        <v>20</v>
      </c>
      <c r="H216" s="142">
        <v>1</v>
      </c>
    </row>
    <row r="217" spans="1:8" s="11" customFormat="1" ht="49.5" customHeight="1">
      <c r="A217" s="66">
        <f t="shared" si="6"/>
        <v>53</v>
      </c>
      <c r="B217" s="83" t="s">
        <v>229</v>
      </c>
      <c r="C217" s="70" t="s">
        <v>192</v>
      </c>
      <c r="D217" s="61"/>
      <c r="E217" s="139">
        <v>0.20016</v>
      </c>
      <c r="F217" s="63" t="s">
        <v>191</v>
      </c>
      <c r="G217" s="98" t="s">
        <v>20</v>
      </c>
      <c r="H217" s="142">
        <v>1</v>
      </c>
    </row>
    <row r="218" spans="1:8" s="11" customFormat="1" ht="49.5" customHeight="1">
      <c r="A218" s="66">
        <f t="shared" si="6"/>
        <v>54</v>
      </c>
      <c r="B218" s="83" t="s">
        <v>230</v>
      </c>
      <c r="C218" s="70" t="s">
        <v>192</v>
      </c>
      <c r="D218" s="61"/>
      <c r="E218" s="139">
        <v>2.30805</v>
      </c>
      <c r="F218" s="63" t="s">
        <v>191</v>
      </c>
      <c r="G218" s="98" t="s">
        <v>20</v>
      </c>
      <c r="H218" s="142">
        <v>1</v>
      </c>
    </row>
    <row r="219" spans="1:8" s="11" customFormat="1" ht="49.5" customHeight="1">
      <c r="A219" s="66">
        <f t="shared" si="6"/>
        <v>55</v>
      </c>
      <c r="B219" s="83" t="s">
        <v>231</v>
      </c>
      <c r="C219" s="70" t="s">
        <v>192</v>
      </c>
      <c r="D219" s="61"/>
      <c r="E219" s="139">
        <v>100.12543</v>
      </c>
      <c r="F219" s="63" t="s">
        <v>191</v>
      </c>
      <c r="G219" s="98" t="s">
        <v>20</v>
      </c>
      <c r="H219" s="142">
        <v>1</v>
      </c>
    </row>
    <row r="220" spans="1:8" s="11" customFormat="1" ht="49.5" customHeight="1">
      <c r="A220" s="66">
        <f t="shared" si="6"/>
        <v>56</v>
      </c>
      <c r="B220" s="83" t="s">
        <v>232</v>
      </c>
      <c r="C220" s="70" t="s">
        <v>192</v>
      </c>
      <c r="D220" s="61"/>
      <c r="E220" s="139">
        <v>21.81833</v>
      </c>
      <c r="F220" s="63" t="s">
        <v>191</v>
      </c>
      <c r="G220" s="98" t="s">
        <v>20</v>
      </c>
      <c r="H220" s="142">
        <v>1</v>
      </c>
    </row>
    <row r="221" spans="1:8" s="11" customFormat="1" ht="49.5" customHeight="1">
      <c r="A221" s="66">
        <f t="shared" si="6"/>
        <v>57</v>
      </c>
      <c r="B221" s="83" t="s">
        <v>233</v>
      </c>
      <c r="C221" s="70" t="s">
        <v>192</v>
      </c>
      <c r="D221" s="61"/>
      <c r="E221" s="139">
        <v>0.31906</v>
      </c>
      <c r="F221" s="63" t="s">
        <v>191</v>
      </c>
      <c r="G221" s="98" t="s">
        <v>20</v>
      </c>
      <c r="H221" s="142">
        <v>1</v>
      </c>
    </row>
    <row r="222" spans="1:8" s="11" customFormat="1" ht="49.5" customHeight="1">
      <c r="A222" s="66">
        <f t="shared" si="6"/>
        <v>58</v>
      </c>
      <c r="B222" s="83" t="s">
        <v>235</v>
      </c>
      <c r="C222" s="70" t="s">
        <v>192</v>
      </c>
      <c r="D222" s="61"/>
      <c r="E222" s="139">
        <v>5.38849</v>
      </c>
      <c r="F222" s="63" t="s">
        <v>191</v>
      </c>
      <c r="G222" s="98" t="s">
        <v>20</v>
      </c>
      <c r="H222" s="142">
        <v>1</v>
      </c>
    </row>
    <row r="223" spans="1:8" s="11" customFormat="1" ht="49.5" customHeight="1">
      <c r="A223" s="66">
        <f t="shared" si="6"/>
        <v>59</v>
      </c>
      <c r="B223" s="83" t="s">
        <v>236</v>
      </c>
      <c r="C223" s="70" t="s">
        <v>192</v>
      </c>
      <c r="D223" s="61"/>
      <c r="E223" s="139">
        <v>0.70811</v>
      </c>
      <c r="F223" s="63" t="s">
        <v>191</v>
      </c>
      <c r="G223" s="98" t="s">
        <v>20</v>
      </c>
      <c r="H223" s="142">
        <v>1</v>
      </c>
    </row>
    <row r="224" spans="1:8" s="11" customFormat="1" ht="49.5" customHeight="1">
      <c r="A224" s="66">
        <f t="shared" si="6"/>
        <v>60</v>
      </c>
      <c r="B224" s="83" t="s">
        <v>88</v>
      </c>
      <c r="C224" s="70" t="s">
        <v>192</v>
      </c>
      <c r="D224" s="61"/>
      <c r="E224" s="139">
        <v>0.27722</v>
      </c>
      <c r="F224" s="63" t="s">
        <v>191</v>
      </c>
      <c r="G224" s="98" t="s">
        <v>20</v>
      </c>
      <c r="H224" s="142">
        <v>1</v>
      </c>
    </row>
    <row r="225" spans="1:8" s="11" customFormat="1" ht="49.5" customHeight="1">
      <c r="A225" s="66">
        <f t="shared" si="6"/>
        <v>61</v>
      </c>
      <c r="B225" s="83" t="s">
        <v>237</v>
      </c>
      <c r="C225" s="70" t="s">
        <v>192</v>
      </c>
      <c r="D225" s="61"/>
      <c r="E225" s="139">
        <v>1.9978</v>
      </c>
      <c r="F225" s="63" t="s">
        <v>191</v>
      </c>
      <c r="G225" s="98" t="s">
        <v>20</v>
      </c>
      <c r="H225" s="142">
        <v>1</v>
      </c>
    </row>
    <row r="226" spans="1:8" s="11" customFormat="1" ht="49.5" customHeight="1">
      <c r="A226" s="66">
        <f t="shared" si="6"/>
        <v>62</v>
      </c>
      <c r="B226" s="83" t="s">
        <v>238</v>
      </c>
      <c r="C226" s="70" t="s">
        <v>192</v>
      </c>
      <c r="D226" s="61"/>
      <c r="E226" s="139">
        <v>2.34315</v>
      </c>
      <c r="F226" s="63" t="s">
        <v>191</v>
      </c>
      <c r="G226" s="98" t="s">
        <v>20</v>
      </c>
      <c r="H226" s="142">
        <v>1</v>
      </c>
    </row>
    <row r="227" spans="1:8" s="11" customFormat="1" ht="49.5" customHeight="1">
      <c r="A227" s="66">
        <f t="shared" si="6"/>
        <v>63</v>
      </c>
      <c r="B227" s="83" t="s">
        <v>242</v>
      </c>
      <c r="C227" s="70" t="s">
        <v>192</v>
      </c>
      <c r="D227" s="61"/>
      <c r="E227" s="139">
        <v>1.2370999999999999</v>
      </c>
      <c r="F227" s="63" t="s">
        <v>191</v>
      </c>
      <c r="G227" s="98" t="s">
        <v>20</v>
      </c>
      <c r="H227" s="142">
        <v>1</v>
      </c>
    </row>
    <row r="228" spans="1:8" s="11" customFormat="1" ht="49.5" customHeight="1">
      <c r="A228" s="66">
        <f t="shared" si="6"/>
        <v>64</v>
      </c>
      <c r="B228" s="83" t="s">
        <v>243</v>
      </c>
      <c r="C228" s="70" t="s">
        <v>192</v>
      </c>
      <c r="D228" s="61"/>
      <c r="E228" s="139">
        <v>5.28652</v>
      </c>
      <c r="F228" s="63" t="s">
        <v>191</v>
      </c>
      <c r="G228" s="98" t="s">
        <v>20</v>
      </c>
      <c r="H228" s="142">
        <v>1</v>
      </c>
    </row>
    <row r="229" spans="1:8" s="11" customFormat="1" ht="49.5" customHeight="1">
      <c r="A229" s="66">
        <f t="shared" si="6"/>
        <v>65</v>
      </c>
      <c r="B229" s="83" t="s">
        <v>244</v>
      </c>
      <c r="C229" s="70" t="s">
        <v>192</v>
      </c>
      <c r="D229" s="61"/>
      <c r="E229" s="139">
        <v>0.15666</v>
      </c>
      <c r="F229" s="63" t="s">
        <v>191</v>
      </c>
      <c r="G229" s="98" t="s">
        <v>20</v>
      </c>
      <c r="H229" s="142">
        <v>1</v>
      </c>
    </row>
    <row r="230" spans="1:8" s="11" customFormat="1" ht="49.5" customHeight="1">
      <c r="A230" s="66">
        <f t="shared" si="6"/>
        <v>66</v>
      </c>
      <c r="B230" s="83" t="s">
        <v>245</v>
      </c>
      <c r="C230" s="70" t="s">
        <v>192</v>
      </c>
      <c r="D230" s="61"/>
      <c r="E230" s="139">
        <v>0.22472</v>
      </c>
      <c r="F230" s="63" t="s">
        <v>191</v>
      </c>
      <c r="G230" s="98" t="s">
        <v>20</v>
      </c>
      <c r="H230" s="142">
        <v>1</v>
      </c>
    </row>
    <row r="231" spans="1:8" s="11" customFormat="1" ht="49.5" customHeight="1">
      <c r="A231" s="66">
        <f t="shared" si="6"/>
        <v>67</v>
      </c>
      <c r="B231" s="83" t="s">
        <v>246</v>
      </c>
      <c r="C231" s="70" t="s">
        <v>192</v>
      </c>
      <c r="D231" s="61"/>
      <c r="E231" s="139">
        <v>6.05414</v>
      </c>
      <c r="F231" s="63" t="s">
        <v>191</v>
      </c>
      <c r="G231" s="98" t="s">
        <v>20</v>
      </c>
      <c r="H231" s="142">
        <v>1</v>
      </c>
    </row>
    <row r="232" spans="1:8" s="11" customFormat="1" ht="49.5" customHeight="1">
      <c r="A232" s="66">
        <f t="shared" si="6"/>
        <v>68</v>
      </c>
      <c r="B232" s="83" t="s">
        <v>247</v>
      </c>
      <c r="C232" s="70" t="s">
        <v>192</v>
      </c>
      <c r="D232" s="61"/>
      <c r="E232" s="139">
        <v>9.52117</v>
      </c>
      <c r="F232" s="63" t="s">
        <v>191</v>
      </c>
      <c r="G232" s="98" t="s">
        <v>20</v>
      </c>
      <c r="H232" s="142">
        <v>1</v>
      </c>
    </row>
    <row r="233" spans="1:8" s="11" customFormat="1" ht="49.5" customHeight="1">
      <c r="A233" s="66">
        <f t="shared" si="6"/>
        <v>69</v>
      </c>
      <c r="B233" s="83" t="s">
        <v>248</v>
      </c>
      <c r="C233" s="70" t="s">
        <v>192</v>
      </c>
      <c r="D233" s="61"/>
      <c r="E233" s="139">
        <v>20.456239999999998</v>
      </c>
      <c r="F233" s="63" t="s">
        <v>191</v>
      </c>
      <c r="G233" s="98" t="s">
        <v>20</v>
      </c>
      <c r="H233" s="142">
        <v>1</v>
      </c>
    </row>
    <row r="234" spans="1:8" s="11" customFormat="1" ht="49.5" customHeight="1">
      <c r="A234" s="66">
        <f t="shared" si="6"/>
        <v>70</v>
      </c>
      <c r="B234" s="83" t="s">
        <v>249</v>
      </c>
      <c r="C234" s="70" t="s">
        <v>192</v>
      </c>
      <c r="D234" s="61"/>
      <c r="E234" s="139">
        <v>2.70022</v>
      </c>
      <c r="F234" s="63" t="s">
        <v>191</v>
      </c>
      <c r="G234" s="98" t="s">
        <v>20</v>
      </c>
      <c r="H234" s="142">
        <v>1</v>
      </c>
    </row>
    <row r="235" spans="1:8" s="11" customFormat="1" ht="49.5" customHeight="1">
      <c r="A235" s="66">
        <f t="shared" si="6"/>
        <v>71</v>
      </c>
      <c r="B235" s="83" t="s">
        <v>250</v>
      </c>
      <c r="C235" s="70" t="s">
        <v>192</v>
      </c>
      <c r="D235" s="61"/>
      <c r="E235" s="139">
        <v>17.94456</v>
      </c>
      <c r="F235" s="63" t="s">
        <v>191</v>
      </c>
      <c r="G235" s="98" t="s">
        <v>20</v>
      </c>
      <c r="H235" s="142">
        <v>1</v>
      </c>
    </row>
    <row r="236" spans="1:8" s="11" customFormat="1" ht="49.5" customHeight="1">
      <c r="A236" s="66">
        <f t="shared" si="6"/>
        <v>72</v>
      </c>
      <c r="B236" s="83" t="s">
        <v>253</v>
      </c>
      <c r="C236" s="70" t="s">
        <v>192</v>
      </c>
      <c r="D236" s="61"/>
      <c r="E236" s="139">
        <v>0.73142</v>
      </c>
      <c r="F236" s="63" t="s">
        <v>191</v>
      </c>
      <c r="G236" s="98" t="s">
        <v>20</v>
      </c>
      <c r="H236" s="142">
        <v>1</v>
      </c>
    </row>
    <row r="237" spans="1:8" s="11" customFormat="1" ht="49.5" customHeight="1">
      <c r="A237" s="66">
        <f t="shared" si="6"/>
        <v>73</v>
      </c>
      <c r="B237" s="83" t="s">
        <v>254</v>
      </c>
      <c r="C237" s="70" t="s">
        <v>192</v>
      </c>
      <c r="D237" s="61"/>
      <c r="E237" s="139">
        <v>35.9465</v>
      </c>
      <c r="F237" s="63" t="s">
        <v>191</v>
      </c>
      <c r="G237" s="98" t="s">
        <v>20</v>
      </c>
      <c r="H237" s="142">
        <v>1</v>
      </c>
    </row>
    <row r="238" spans="1:8" s="11" customFormat="1" ht="49.5" customHeight="1">
      <c r="A238" s="66">
        <f t="shared" si="6"/>
        <v>74</v>
      </c>
      <c r="B238" s="83" t="s">
        <v>255</v>
      </c>
      <c r="C238" s="70" t="s">
        <v>192</v>
      </c>
      <c r="D238" s="61"/>
      <c r="E238" s="139">
        <v>15.18031</v>
      </c>
      <c r="F238" s="63" t="s">
        <v>191</v>
      </c>
      <c r="G238" s="98" t="s">
        <v>20</v>
      </c>
      <c r="H238" s="142">
        <v>1</v>
      </c>
    </row>
    <row r="239" spans="1:8" s="11" customFormat="1" ht="49.5" customHeight="1">
      <c r="A239" s="66">
        <f t="shared" si="6"/>
        <v>75</v>
      </c>
      <c r="B239" s="83" t="s">
        <v>256</v>
      </c>
      <c r="C239" s="70" t="s">
        <v>192</v>
      </c>
      <c r="D239" s="61"/>
      <c r="E239" s="139">
        <v>0.34339000000000003</v>
      </c>
      <c r="F239" s="63" t="s">
        <v>191</v>
      </c>
      <c r="G239" s="98" t="s">
        <v>20</v>
      </c>
      <c r="H239" s="142">
        <v>1</v>
      </c>
    </row>
    <row r="240" spans="1:8" s="11" customFormat="1" ht="49.5" customHeight="1">
      <c r="A240" s="66">
        <f t="shared" si="6"/>
        <v>76</v>
      </c>
      <c r="B240" s="83" t="s">
        <v>257</v>
      </c>
      <c r="C240" s="70" t="s">
        <v>192</v>
      </c>
      <c r="D240" s="61"/>
      <c r="E240" s="139">
        <v>0.47312</v>
      </c>
      <c r="F240" s="63" t="s">
        <v>191</v>
      </c>
      <c r="G240" s="98" t="s">
        <v>20</v>
      </c>
      <c r="H240" s="142">
        <v>1</v>
      </c>
    </row>
    <row r="241" spans="1:8" s="11" customFormat="1" ht="49.5" customHeight="1">
      <c r="A241" s="66">
        <f t="shared" si="6"/>
        <v>77</v>
      </c>
      <c r="B241" s="83" t="s">
        <v>89</v>
      </c>
      <c r="C241" s="70" t="s">
        <v>192</v>
      </c>
      <c r="D241" s="61"/>
      <c r="E241" s="139">
        <v>6.79136</v>
      </c>
      <c r="F241" s="63" t="s">
        <v>191</v>
      </c>
      <c r="G241" s="98" t="s">
        <v>20</v>
      </c>
      <c r="H241" s="142">
        <v>1</v>
      </c>
    </row>
    <row r="242" spans="1:8" s="11" customFormat="1" ht="49.5" customHeight="1">
      <c r="A242" s="66">
        <f t="shared" si="6"/>
        <v>78</v>
      </c>
      <c r="B242" s="83" t="s">
        <v>258</v>
      </c>
      <c r="C242" s="70" t="s">
        <v>192</v>
      </c>
      <c r="D242" s="61"/>
      <c r="E242" s="139">
        <v>4.62899</v>
      </c>
      <c r="F242" s="63" t="s">
        <v>191</v>
      </c>
      <c r="G242" s="98" t="s">
        <v>20</v>
      </c>
      <c r="H242" s="142">
        <v>1</v>
      </c>
    </row>
    <row r="243" spans="1:8" s="11" customFormat="1" ht="49.5" customHeight="1">
      <c r="A243" s="66">
        <f t="shared" si="6"/>
        <v>79</v>
      </c>
      <c r="B243" s="83" t="s">
        <v>259</v>
      </c>
      <c r="C243" s="70" t="s">
        <v>192</v>
      </c>
      <c r="D243" s="61"/>
      <c r="E243" s="139">
        <v>23.95092</v>
      </c>
      <c r="F243" s="63" t="s">
        <v>191</v>
      </c>
      <c r="G243" s="98" t="s">
        <v>20</v>
      </c>
      <c r="H243" s="142">
        <v>1</v>
      </c>
    </row>
    <row r="244" spans="1:8" s="11" customFormat="1" ht="49.5" customHeight="1" thickBot="1">
      <c r="A244" s="66">
        <f t="shared" si="6"/>
        <v>80</v>
      </c>
      <c r="B244" s="83" t="s">
        <v>260</v>
      </c>
      <c r="C244" s="70" t="s">
        <v>192</v>
      </c>
      <c r="D244" s="61"/>
      <c r="E244" s="139">
        <v>0.48262</v>
      </c>
      <c r="F244" s="63" t="s">
        <v>191</v>
      </c>
      <c r="G244" s="98" t="s">
        <v>20</v>
      </c>
      <c r="H244" s="142">
        <v>1</v>
      </c>
    </row>
    <row r="245" spans="1:8" ht="30" customHeight="1" thickBot="1">
      <c r="A245" s="211"/>
      <c r="B245" s="212"/>
      <c r="C245" s="57" t="s">
        <v>42</v>
      </c>
      <c r="D245" s="20"/>
      <c r="E245" s="21">
        <f>SUM(E165:E244)</f>
        <v>1679.1542000000006</v>
      </c>
      <c r="F245" s="23"/>
      <c r="G245" s="23"/>
      <c r="H245" s="24"/>
    </row>
    <row r="246" spans="1:8" s="11" customFormat="1" ht="30" customHeight="1" thickBot="1">
      <c r="A246" s="195" t="s">
        <v>197</v>
      </c>
      <c r="B246" s="196"/>
      <c r="C246" s="196"/>
      <c r="D246" s="196"/>
      <c r="E246" s="196"/>
      <c r="F246" s="196"/>
      <c r="G246" s="196"/>
      <c r="H246" s="197"/>
    </row>
    <row r="247" spans="1:8" s="11" customFormat="1" ht="65.25" customHeight="1">
      <c r="A247" s="66">
        <v>1</v>
      </c>
      <c r="B247" s="60" t="s">
        <v>198</v>
      </c>
      <c r="C247" s="61" t="s">
        <v>203</v>
      </c>
      <c r="D247" s="87">
        <v>852.876</v>
      </c>
      <c r="E247" s="257">
        <v>656.059</v>
      </c>
      <c r="F247" s="65"/>
      <c r="G247" s="140" t="s">
        <v>19</v>
      </c>
      <c r="H247" s="258" t="s">
        <v>204</v>
      </c>
    </row>
    <row r="248" spans="1:8" s="11" customFormat="1" ht="63" customHeight="1">
      <c r="A248" s="66">
        <f>A247+1</f>
        <v>2</v>
      </c>
      <c r="B248" s="43" t="s">
        <v>199</v>
      </c>
      <c r="C248" s="61" t="s">
        <v>203</v>
      </c>
      <c r="D248" s="87">
        <v>74.838</v>
      </c>
      <c r="E248" s="257">
        <v>74.83799999999997</v>
      </c>
      <c r="F248" s="66"/>
      <c r="G248" s="80" t="s">
        <v>19</v>
      </c>
      <c r="H248" s="74" t="s">
        <v>204</v>
      </c>
    </row>
    <row r="249" spans="1:8" s="11" customFormat="1" ht="60.75" customHeight="1">
      <c r="A249" s="66">
        <f>A248+1</f>
        <v>3</v>
      </c>
      <c r="B249" s="43" t="s">
        <v>200</v>
      </c>
      <c r="C249" s="61" t="s">
        <v>203</v>
      </c>
      <c r="D249" s="87">
        <v>822.298</v>
      </c>
      <c r="E249" s="257">
        <v>632.537</v>
      </c>
      <c r="F249" s="66"/>
      <c r="G249" s="80" t="s">
        <v>19</v>
      </c>
      <c r="H249" s="74" t="s">
        <v>204</v>
      </c>
    </row>
    <row r="250" spans="1:8" s="11" customFormat="1" ht="60.75" customHeight="1">
      <c r="A250" s="66">
        <f>A249+1</f>
        <v>4</v>
      </c>
      <c r="B250" s="43" t="s">
        <v>201</v>
      </c>
      <c r="C250" s="61" t="s">
        <v>203</v>
      </c>
      <c r="D250" s="87">
        <v>697.535</v>
      </c>
      <c r="E250" s="257">
        <v>536.566</v>
      </c>
      <c r="F250" s="66"/>
      <c r="G250" s="80" t="s">
        <v>19</v>
      </c>
      <c r="H250" s="74" t="s">
        <v>204</v>
      </c>
    </row>
    <row r="251" spans="1:8" s="11" customFormat="1" ht="77.25" customHeight="1" thickBot="1">
      <c r="A251" s="66">
        <f>A250+1</f>
        <v>5</v>
      </c>
      <c r="B251" s="43" t="s">
        <v>202</v>
      </c>
      <c r="C251" s="61" t="s">
        <v>212</v>
      </c>
      <c r="D251" s="87">
        <v>650</v>
      </c>
      <c r="E251" s="257">
        <v>500</v>
      </c>
      <c r="F251" s="259"/>
      <c r="G251" s="96" t="s">
        <v>19</v>
      </c>
      <c r="H251" s="260"/>
    </row>
    <row r="252" spans="1:8" ht="30" customHeight="1" thickBot="1">
      <c r="A252" s="209"/>
      <c r="B252" s="210"/>
      <c r="C252" s="57" t="s">
        <v>42</v>
      </c>
      <c r="D252" s="88">
        <f>SUM(D247:D251)</f>
        <v>3097.547</v>
      </c>
      <c r="E252" s="21">
        <f>SUM(E247:E251)</f>
        <v>2400</v>
      </c>
      <c r="F252" s="23"/>
      <c r="G252" s="23"/>
      <c r="H252" s="24"/>
    </row>
  </sheetData>
  <sheetProtection/>
  <mergeCells count="28">
    <mergeCell ref="A245:B245"/>
    <mergeCell ref="A120:B120"/>
    <mergeCell ref="A115:H115"/>
    <mergeCell ref="A124:H124"/>
    <mergeCell ref="A79:H79"/>
    <mergeCell ref="A77:B78"/>
    <mergeCell ref="A164:H164"/>
    <mergeCell ref="A121:H121"/>
    <mergeCell ref="A252:B252"/>
    <mergeCell ref="A163:B163"/>
    <mergeCell ref="A41:B42"/>
    <mergeCell ref="A65:B65"/>
    <mergeCell ref="A114:B114"/>
    <mergeCell ref="A123:B123"/>
    <mergeCell ref="A95:B95"/>
    <mergeCell ref="A246:H246"/>
    <mergeCell ref="A1:H1"/>
    <mergeCell ref="F3:F4"/>
    <mergeCell ref="A2:G2"/>
    <mergeCell ref="A3:E3"/>
    <mergeCell ref="H3:H4"/>
    <mergeCell ref="G3:G4"/>
    <mergeCell ref="A96:H96"/>
    <mergeCell ref="A110:H110"/>
    <mergeCell ref="A43:H43"/>
    <mergeCell ref="A6:H6"/>
    <mergeCell ref="A22:B22"/>
    <mergeCell ref="A108:B10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Olenka</dc:creator>
  <cp:keywords/>
  <dc:description/>
  <cp:lastModifiedBy>Bevza</cp:lastModifiedBy>
  <cp:lastPrinted>2017-05-15T05:42:52Z</cp:lastPrinted>
  <dcterms:created xsi:type="dcterms:W3CDTF">2015-01-30T09:11:10Z</dcterms:created>
  <dcterms:modified xsi:type="dcterms:W3CDTF">2017-05-18T13:04:04Z</dcterms:modified>
  <cp:category/>
  <cp:version/>
  <cp:contentType/>
  <cp:contentStatus/>
</cp:coreProperties>
</file>