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425" windowHeight="9510"/>
  </bookViews>
  <sheets>
    <sheet name="Поточні ремонти" sheetId="1" r:id="rId1"/>
  </sheets>
  <definedNames>
    <definedName name="_xlnm._FilterDatabase" localSheetId="0" hidden="1">'Поточні ремонти'!$A$3:$E$4</definedName>
    <definedName name="Z_0807BC37_3C63_4F33_8764_08C0EDADAA6D_.wvu.FilterData" localSheetId="0" hidden="1">'Поточні ремонти'!$A$3:$E$4</definedName>
    <definedName name="Z_0807BC37_3C63_4F33_8764_08C0EDADAA6D_.wvu.PrintTitles" localSheetId="0" hidden="1">'Поточні ремонти'!$3:$4</definedName>
    <definedName name="Z_237E48EE_855D_4E22_A215_D7BA155C0632_.wvu.FilterData" localSheetId="0" hidden="1">'Поточні ремонти'!$A$3:$E$4</definedName>
    <definedName name="Z_237E48EE_855D_4E22_A215_D7BA155C0632_.wvu.PrintTitles" localSheetId="0" hidden="1">'Поточні ремонти'!$3:$4</definedName>
    <definedName name="Z_5AD8CF9A_F737_40F1_BC4E_B08BE4CBD52F_.wvu.FilterData" localSheetId="0" hidden="1">'Поточні ремонти'!$A$3:$E$4</definedName>
    <definedName name="Z_63624039_79B7_4B53_8C9B_62AEAD1FE854_.wvu.FilterData" localSheetId="0" hidden="1">'Поточні ремонти'!$A$3:$E$4</definedName>
    <definedName name="Z_63624039_79B7_4B53_8C9B_62AEAD1FE854_.wvu.PrintTitles" localSheetId="0" hidden="1">'Поточні ремонти'!$3:$4</definedName>
    <definedName name="Z_6C4C0A1E_9F55_46A5_9256_CBEA636F78CA_.wvu.FilterData" localSheetId="0" hidden="1">'Поточні ремонти'!$A$3:$E$4</definedName>
    <definedName name="Z_6C4C0A1E_9F55_46A5_9256_CBEA636F78CA_.wvu.PrintTitles" localSheetId="0" hidden="1">'Поточні ремонти'!$3:$4</definedName>
    <definedName name="Z_943409E6_526F_46BA_BC1E_5958E19D764B_.wvu.FilterData" localSheetId="0" hidden="1">'Поточні ремонти'!$A$3:$E$4</definedName>
    <definedName name="Z_B2B7808A_1DE3_4E8C_BA26_3C1F89D42E45_.wvu.FilterData" localSheetId="0" hidden="1">'Поточні ремонти'!$A$3:$E$4</definedName>
    <definedName name="Z_B2B7808A_1DE3_4E8C_BA26_3C1F89D42E45_.wvu.PrintTitles" localSheetId="0" hidden="1">'Поточні ремонти'!$3:$4</definedName>
    <definedName name="Z_C08C5C12_FFBC_4F4C_9138_5D34ADCEB223_.wvu.FilterData" localSheetId="0" hidden="1">'Поточні ремонти'!$A$3:$E$4</definedName>
    <definedName name="Z_C08C5C12_FFBC_4F4C_9138_5D34ADCEB223_.wvu.PrintTitles" localSheetId="0" hidden="1">'Поточні ремонти'!$3:$4</definedName>
    <definedName name="Z_C431141F_117F_49C7_B3E7_D4961D1E781E_.wvu.FilterData" localSheetId="0" hidden="1">'Поточні ремонти'!$A$3:$E$4</definedName>
    <definedName name="Z_C431141F_117F_49C7_B3E7_D4961D1E781E_.wvu.PrintTitles" localSheetId="0" hidden="1">'Поточні ремонти'!$3:$4</definedName>
    <definedName name="Z_EED4C4C4_2768_4906_8D20_11DE2EB8B1AD_.wvu.FilterData" localSheetId="0" hidden="1">'Поточні ремонти'!$A$3:$E$4</definedName>
    <definedName name="Z_EED4C4C4_2768_4906_8D20_11DE2EB8B1AD_.wvu.PrintTitles" localSheetId="0" hidden="1">'Поточні ремонти'!$3:$4</definedName>
    <definedName name="_xlnm.Print_Titles" localSheetId="0">'Поточні ремонти'!$3:$4</definedName>
  </definedNames>
  <calcPr calcId="124519"/>
  <customWorkbookViews>
    <customWorkbookView name="user416c - Личное представление" guid="{C431141F-117F-49C7-B3E7-D4961D1E781E}" mergeInterval="0" personalView="1" maximized="1" xWindow="1" yWindow="1" windowWidth="1920" windowHeight="784" activeSheetId="4" showComments="commIndAndComment"/>
    <customWorkbookView name="Танечка - Личное представление" guid="{0807BC37-3C63-4F33-8764-08C0EDADAA6D}" mergeInterval="0" personalView="1" maximized="1" xWindow="1" yWindow="1" windowWidth="1920" windowHeight="850" activeSheetId="3"/>
    <customWorkbookView name="User569c - Личное представление" guid="{237E48EE-855D-4E22-A215-D7BA155C0632}" mergeInterval="0" personalView="1" maximized="1" xWindow="1" yWindow="1" windowWidth="1920" windowHeight="850" activeSheetId="3"/>
    <customWorkbookView name="user563c - Личное представление" guid="{63624039-79B7-4B53-8C9B-62AEAD1FE854}" mergeInterval="0" personalView="1" maximized="1" xWindow="1" yWindow="1" windowWidth="1920" windowHeight="802" activeSheetId="1"/>
    <customWorkbookView name="User_455 - Личное представление" guid="{C08C5C12-FFBC-4F4C-9138-5D34ADCEB223}" mergeInterval="0" personalView="1" maximized="1" xWindow="1" yWindow="1" windowWidth="1800" windowHeight="761" activeSheetId="2"/>
    <customWorkbookView name="user463d - Личное представление" guid="{EED4C4C4-2768-4906-8D20-11DE2EB8B1AD}" mergeInterval="0" personalView="1" maximized="1" xWindow="1" yWindow="1" windowWidth="1920" windowHeight="850" activeSheetId="1"/>
    <customWorkbookView name="User415b - Личное представление" guid="{6C4C0A1E-9F55-46A5-9256-CBEA636F78CA}" mergeInterval="0" personalView="1" maximized="1" xWindow="1" yWindow="1" windowWidth="1916" windowHeight="850" activeSheetId="4"/>
    <customWorkbookView name="user416d - Личное представление" guid="{B2B7808A-1DE3-4E8C-BA26-3C1F89D42E45}" mergeInterval="0" personalView="1" maximized="1" xWindow="1" yWindow="1" windowWidth="1916" windowHeight="749" activeSheetId="2"/>
  </customWorkbookViews>
</workbook>
</file>

<file path=xl/calcChain.xml><?xml version="1.0" encoding="utf-8"?>
<calcChain xmlns="http://schemas.openxmlformats.org/spreadsheetml/2006/main">
  <c r="D133" i="1"/>
  <c r="D37"/>
  <c r="D82" l="1"/>
  <c r="D78"/>
  <c r="D77"/>
  <c r="D76"/>
  <c r="D75"/>
  <c r="D74"/>
  <c r="D73"/>
  <c r="D72"/>
  <c r="D71"/>
  <c r="D69"/>
  <c r="D67"/>
  <c r="D66"/>
  <c r="D65"/>
  <c r="D63"/>
  <c r="D62"/>
  <c r="D61"/>
  <c r="D60"/>
  <c r="D59"/>
  <c r="D53"/>
  <c r="D52"/>
  <c r="D51"/>
  <c r="D50"/>
  <c r="D49"/>
  <c r="D48"/>
  <c r="D47"/>
  <c r="D46"/>
  <c r="D45"/>
  <c r="D44"/>
  <c r="D43"/>
  <c r="D42"/>
  <c r="D41"/>
  <c r="D40"/>
  <c r="D39"/>
  <c r="D26" l="1"/>
  <c r="D30" l="1"/>
  <c r="D29"/>
  <c r="D28"/>
  <c r="D33" l="1"/>
  <c r="D23"/>
  <c r="D20"/>
</calcChain>
</file>

<file path=xl/sharedStrings.xml><?xml version="1.0" encoding="utf-8"?>
<sst xmlns="http://schemas.openxmlformats.org/spreadsheetml/2006/main" count="487" uniqueCount="219">
  <si>
    <t>Назва об'єкту</t>
  </si>
  <si>
    <t>ВСЬОГО:</t>
  </si>
  <si>
    <t>Адреса</t>
  </si>
  <si>
    <t>Х</t>
  </si>
  <si>
    <t>Виконавець робіт/послуг (підрядник)</t>
  </si>
  <si>
    <t>Виконано, тис.грн. (з трьома дес.знаками)</t>
  </si>
  <si>
    <t>Види робіт/послуг (розшифрувати)</t>
  </si>
  <si>
    <t>тис.грн.</t>
  </si>
  <si>
    <t xml:space="preserve">Інформація про виконання поточних ремонтів за 1 квартал 2019 рік по  бюджету м. Миколаєва в розрізі головних розпорядників коштів </t>
  </si>
  <si>
    <t>вул. Райдужна, 51</t>
  </si>
  <si>
    <t>Поточний ремонт внутрішньоквартального проїзду по вул. Райдужна, 51 у Корабельному районі м. Миколаєва</t>
  </si>
  <si>
    <t>Поточний ремонт внутрішньоквартальних проїздів</t>
  </si>
  <si>
    <t>ФОП Стеценко О.М.</t>
  </si>
  <si>
    <t>Поточний ремонт дитячого майданчику по пр. Богоявленський, 307 у Корабельному районі м. Миколаєва</t>
  </si>
  <si>
    <t>Поточний ремонт дитячих та спортивних майданчиків</t>
  </si>
  <si>
    <t>ФОП Королюк М.А. (технічний нагляд)</t>
  </si>
  <si>
    <t>вул. 295 Стрілецької дивізії та вул. Прибузька</t>
  </si>
  <si>
    <t>Поточний ремонт огорожі по пр. Богоявленському в районі перехрестя з вул. 295 Стрілецької дивізії та вул. Прибузької у Корабельному районі м. Миколаєва</t>
  </si>
  <si>
    <t>Поточний ремонт МАФ</t>
  </si>
  <si>
    <t>ФОП Петрушков А.Є.</t>
  </si>
  <si>
    <t>ФОП Дейнеко І.В. (технічний нагляд)</t>
  </si>
  <si>
    <t>пров. Павлова та пров. 1 Прибузький</t>
  </si>
  <si>
    <t>Поточний ремонт мереж вуличного освітлення по пров. Павлова та пров. 1 Прибузький у Корабельному районі м. Миколаєва</t>
  </si>
  <si>
    <t>Поточний ремонт мереж зовнішнього освітлення</t>
  </si>
  <si>
    <t>КП ГДМБ</t>
  </si>
  <si>
    <t>вул. Металургів – пр. Богоявленський, 314</t>
  </si>
  <si>
    <t>Поточний ремонт мереж вуличного освітлення по вул. Металургів – пр. Богоявленський, 314 у Корабельному районі м. Миколаєва</t>
  </si>
  <si>
    <t>вул. Металургів – пр. Богоявленський, 315</t>
  </si>
  <si>
    <t>вул. Новобудівна в районі кінологічного майданчику</t>
  </si>
  <si>
    <t>Поточний ремонт мереж вуличного освітлення по вул. Новобудівній в районі кінологічного майданчику у Корабельному районі м. Миколаєва</t>
  </si>
  <si>
    <t>вул. Рибна – вул. Березова</t>
  </si>
  <si>
    <t>Поточний ремонт мереж вуличного освітлення по вул. Рибній – вул. Березовій у Корабельному районі м. Миколаєва</t>
  </si>
  <si>
    <t>вул. Прибузька</t>
  </si>
  <si>
    <t>Поточний ремонт дорожнього одягу дороги по вул. Прибузька  у Корабельному районі м. Миколаєва</t>
  </si>
  <si>
    <t>Поточний ремонт доріг</t>
  </si>
  <si>
    <t>Адміністрація Корабельного району Миколаївської міської ради</t>
  </si>
  <si>
    <t>Управління охорони здоров'я Миколаївської міської ради</t>
  </si>
  <si>
    <t>м. Миколаїв, просп. Богоявленський, 336</t>
  </si>
  <si>
    <t>Проведення поточного ремонту приміщень міської лікарні №5 із заміною вікон та дверей на металопластикові</t>
  </si>
  <si>
    <t xml:space="preserve">Поточний ремонт </t>
  </si>
  <si>
    <t>ПП "Віконце"</t>
  </si>
  <si>
    <t>вул.Робоча, буд.7</t>
  </si>
  <si>
    <t>Поточний ремонт приміщення громадського пункту охорони правопорядку по вул.Робоча, буд.7</t>
  </si>
  <si>
    <t>Поточний ремонт</t>
  </si>
  <si>
    <t>ТОВ "МЕТЕОР-ЮГ"</t>
  </si>
  <si>
    <t>Адміністрація Заводського району Миколаївської міської ради</t>
  </si>
  <si>
    <t>54036
м. Миколаїв
вул. Олександра Матросова, 2</t>
  </si>
  <si>
    <t>Миколаївська загальноосвітня школа І-ІІІ ступенів № 61 Миколаївської міської ради Миколаївської області</t>
  </si>
  <si>
    <t>ТОВ "Кінбурн-Аква"</t>
  </si>
  <si>
    <t>54001 м. Миколаїв  вул. Інженерна, 3</t>
  </si>
  <si>
    <t>Група з централізованого господарського обслуговування</t>
  </si>
  <si>
    <t>ФОП Хандобіна Т.В.</t>
  </si>
  <si>
    <t>54028
м. Миколаїв
вул. Космонавтів, 128А</t>
  </si>
  <si>
    <t xml:space="preserve">Будинок творчості дітей та юнацтва Інгульського району </t>
  </si>
  <si>
    <t>ФОП Залітко В.В.</t>
  </si>
  <si>
    <t>54052                                      м. Миколаїв                        вул.Генерала Попеля, 164</t>
  </si>
  <si>
    <t>Миколаївська загальноосвітня школа І-ІІІ ступенів № 48Миколаївської міської ради Миколаївської області</t>
  </si>
  <si>
    <t>ФОП Дробуш Є.В.</t>
  </si>
  <si>
    <t>ДНЗ № 77 санаторного типу м. Миколаєва</t>
  </si>
  <si>
    <t>Поточний ремонт системи енергопостачання</t>
  </si>
  <si>
    <t>ФОП Поліщук</t>
  </si>
  <si>
    <t>Управління освіти Миколаївської міської ради</t>
  </si>
  <si>
    <t>Адміністрація Інгульського району Миколаївської міської ради</t>
  </si>
  <si>
    <t>вул.Космонавтів, 104</t>
  </si>
  <si>
    <t>утримання та поточний ремонт майданчиків під контейнери для сміття</t>
  </si>
  <si>
    <t>ФОП Тесьолкін</t>
  </si>
  <si>
    <t>Департамент житлово-комунального господарства Миколаївської міської ради</t>
  </si>
  <si>
    <t>ФОП Панасюк П.Г.</t>
  </si>
  <si>
    <t>с.Мішково-Погорілове, міський цвинтар</t>
  </si>
  <si>
    <t>ФОП Бутук І. М.</t>
  </si>
  <si>
    <t>Послуги з охорони Інгульського мосту.</t>
  </si>
  <si>
    <t>Послуги з охорони Південнобузького мосту.</t>
  </si>
  <si>
    <t>Відрахування на утримання відділу технагляду за послуги.</t>
  </si>
  <si>
    <t>Технагляд </t>
  </si>
  <si>
    <t>ТОВ"МИКОЛАЇВЗЕЛЕНГОСП"</t>
  </si>
  <si>
    <t>Бульварні частини: вул.Погранична, Чкалова, Садова, Кузнецька</t>
  </si>
  <si>
    <t>Послуги з озеленення територій та утримання зелених насаджень</t>
  </si>
  <si>
    <t>Послуги з озеленення територій та утримання зелених насаджень.</t>
  </si>
  <si>
    <t>Вулиці Чкалова Погранична Кузнецька</t>
  </si>
  <si>
    <t>Послуги з санітарної очистки, викосу газонів та догляд за зеленими насадженнями.</t>
  </si>
  <si>
    <t>пр-т Центральний, Богоявленський</t>
  </si>
  <si>
    <t>Територія Інгульського району</t>
  </si>
  <si>
    <t>Територія Заводського району</t>
  </si>
  <si>
    <t>ТОВ Проектбудсервіс - Юг</t>
  </si>
  <si>
    <t>Територія Центрального району</t>
  </si>
  <si>
    <t>Територія Корабельного району</t>
  </si>
  <si>
    <t>Послуги за постачання природного газу.</t>
  </si>
  <si>
    <t>ТОВ "Укртранссервіс-ГРУП"</t>
  </si>
  <si>
    <t>ТОВ "Укрспецоборудование"</t>
  </si>
  <si>
    <t>ТОВ "Техно-дім груп" </t>
  </si>
  <si>
    <t>Оплата за природний газ.</t>
  </si>
  <si>
    <t>ТОВ "МИКОЛАЇВГАЗ ЗБУТ"</t>
  </si>
  <si>
    <t>Оплата за розподіл природного газу.</t>
  </si>
  <si>
    <t>ПАТ "МИКОЛАЇВГАЗ" </t>
  </si>
  <si>
    <t>Послуги по утриманню технічних засобів регулювання дорожнього руху.</t>
  </si>
  <si>
    <t>КСМЕП </t>
  </si>
  <si>
    <t>Поховальні та супутні послуги(догляд за кладовищами).</t>
  </si>
  <si>
    <t>КП ММР "Миколаївська ритуальна</t>
  </si>
  <si>
    <t>КП ММР "Миколаївські парки"</t>
  </si>
  <si>
    <t>Послуги з технічного огляду та випробувань(утримання штучних споруд).</t>
  </si>
  <si>
    <t>Послуги з прибирання льоду(Посл.з прибир.наледі з доріг в м.Миколаєві).</t>
  </si>
  <si>
    <t>КП"МИКОЛАЇВЛIФТ"</t>
  </si>
  <si>
    <t xml:space="preserve">ТОВ Центральний 1             </t>
  </si>
  <si>
    <t xml:space="preserve">   ТОВ "Трансбудвантаж"          </t>
  </si>
  <si>
    <t xml:space="preserve">ПП "Будремком"                </t>
  </si>
  <si>
    <t>Технагляд</t>
  </si>
  <si>
    <t>Ліквідація місць концентрації ДТП по вулицях міста</t>
  </si>
  <si>
    <t>Вул.3 Слобідська у дв.буд.№51,51А,51Б,57 в м.Мик.</t>
  </si>
  <si>
    <t>Вул.Колодязна взд.буд.№10,10-А в м.Мик.</t>
  </si>
  <si>
    <t>Вул.Озерна у дв.буд.№25-47 в м.Мик.</t>
  </si>
  <si>
    <t>Вул.Потьомкінська взд.буд.№147,147-А,149в м.Мик.</t>
  </si>
  <si>
    <t>Вул.Терасна взд.буд.№1-13 в м.Мик.</t>
  </si>
  <si>
    <t>пр. Богоявленський, 307</t>
  </si>
  <si>
    <t>вул.Південна, 31А (нова адреса - 31-А/2)</t>
  </si>
  <si>
    <t xml:space="preserve"> приміщення громадського пункту охорони правопорядку</t>
  </si>
  <si>
    <t xml:space="preserve">поточний ремонт </t>
  </si>
  <si>
    <t xml:space="preserve">поточний ремонт свердловини у ЗОШ № 61 в м. Миколаєві </t>
  </si>
  <si>
    <t>поточний ремонт автомобіля Део-Ланос управління ММР в м. Миколаїв</t>
  </si>
  <si>
    <t>поточний ремонт будівлі з заміною дверей Будинку творчості дітей та юнацтва Інгульського району в м. Миколаєві</t>
  </si>
  <si>
    <t>поточний ремонт системи опалення у ЗОШ№ 48 у м. Миколаєві</t>
  </si>
  <si>
    <t>54017 м. Миколаїв,вул.Громадянська , 48 Б</t>
  </si>
  <si>
    <t>м. Миколаїв парк "Перемоги" "Алея слави</t>
  </si>
  <si>
    <t>Поточний ремонт колокольні</t>
  </si>
  <si>
    <t>Послуги з утримання звалища, опале листя в глибокому кар'єрі, розташованого біля міського цвинтаря.</t>
  </si>
  <si>
    <t>м. Миколаїв сквер ім.Ю.І.Макарова</t>
  </si>
  <si>
    <t>Догляд за об'єктом благоустрою:сквер ім.Ю.І.Макароав з фонтаном та квітами</t>
  </si>
  <si>
    <t>м. Миколаїв сквер Ради Європи</t>
  </si>
  <si>
    <t xml:space="preserve">Догляд за об'єктом благоустрою:сквер Ради Європи </t>
  </si>
  <si>
    <t xml:space="preserve">м. Миколаїв сквер ім. Чорновола </t>
  </si>
  <si>
    <t>Догляд за об'єктом благоустрою:сквер ім. Чорновола з фонтаном та вазами.</t>
  </si>
  <si>
    <t>м. Миколаїв сквер Каштановий</t>
  </si>
  <si>
    <t>Догляд за об'єктом благоустрою:сквер "Каштановий"з пам'ятником та фонтаном.</t>
  </si>
  <si>
    <t>м. Миколаїв Інгульський міст</t>
  </si>
  <si>
    <t>м. Миколаїв Південнобузький  міст</t>
  </si>
  <si>
    <t xml:space="preserve">м. Миколаїв </t>
  </si>
  <si>
    <t>м. Миколаїв сквер Каскадний</t>
  </si>
  <si>
    <t>Догляд за об'єктом благоустрою:сквер Каскадний з фонтаном.</t>
  </si>
  <si>
    <t>м. Миколаїв сквер Аркасівський</t>
  </si>
  <si>
    <t>Догляд за об'єктом благоустрою:сквер "Аркасівський".</t>
  </si>
  <si>
    <t>м. Миколаїв сквер ім. Пушкіна</t>
  </si>
  <si>
    <t>Догляд за об'єктом благоустрою:сквер ім. Пушкіна.</t>
  </si>
  <si>
    <t>м. Миколаїв сквер ім. 68 десантників</t>
  </si>
  <si>
    <t>Догляд за об'єктом благоустрою:сквер ім.68 десантників з пам'ятником та меморіалом.</t>
  </si>
  <si>
    <t>м. Миколаїв сквер біля ОДА</t>
  </si>
  <si>
    <t>Догляд за об'єктом благоустрою:сквер біля ОДА.</t>
  </si>
  <si>
    <t>м. Миколаїв пл.Соборна</t>
  </si>
  <si>
    <t>Догляд за об'єктом благоустрою:пл.Соборна.</t>
  </si>
  <si>
    <t>м. Миколаїв</t>
  </si>
  <si>
    <t>пр-т Центральний, сквери "Квітковий", "захисників правопорядку", ім. Лягіна, "Трояндовий", "Екологіс", коло "Садова"…</t>
  </si>
  <si>
    <t>Послуги з санітарної очистки крон, обрізання та знесення дерев, викосу газонів та догляд за зеленими насадженнями</t>
  </si>
  <si>
    <t>Сквер "Вербочка" з пляжем "Прибій"</t>
  </si>
  <si>
    <t>Послуги з догляду за об'єктами благоустрою.</t>
  </si>
  <si>
    <t>Послуги з інспект.канал.кол.і конс.посл.з пит.очищ.ст.вод в м. Миколаєві.</t>
  </si>
  <si>
    <t>Послуги з прибирання тротуарів Південнобузького та Інгульського мостів в м. Миколаєві.</t>
  </si>
  <si>
    <t>Оплата за активну електроенергію.</t>
  </si>
  <si>
    <t>ТОВ "Миколаївська електропостачання</t>
  </si>
  <si>
    <t>Догляд за об'єктом благоустрою:Флотський узвіз з фонтаном та питним фонтаном"Лев".</t>
  </si>
  <si>
    <t>Догляд за об'єктом благоустрою:"Парк Перемога"з пляжем "Стрілка".</t>
  </si>
  <si>
    <t>Виконані роботи з поточного ремонту мереж зливних каналізацій.</t>
  </si>
  <si>
    <t>ЕЛУ автодоріг</t>
  </si>
  <si>
    <t>Виконані роботи з поточного ремонту Аляудської переправи через р. Інгул</t>
  </si>
  <si>
    <t>Послуги з прибирання та підмітання вулиць(посл.з зим.утрим.вул.-шлях.мереж м. Миколаєва).</t>
  </si>
  <si>
    <t>м. Миколаїв Заводський район</t>
  </si>
  <si>
    <t>Послуги з попередженням виникнення та ліквідація існ.місць конц. дорож.-транс.пригод.</t>
  </si>
  <si>
    <t>Послуги з прибирання снігу(Посл.з прибирання снігу з доріг в м. Миколаєві).</t>
  </si>
  <si>
    <t>Послуги з обсл.наз.вид.трансп.(Посл.з черг.роб.при зим.утр.вул.-шлях.мер. в м. Миколаєві).</t>
  </si>
  <si>
    <t>Послуги з прибирання та підмітання вулиць(зимове утрим.вул.-шлях.мережі м. Миколаєва).</t>
  </si>
  <si>
    <t>Поточний ремонт ліфта в житловому будинку</t>
  </si>
  <si>
    <t>поточний ремонт ліфта ЛП-320Р в житловому будинку</t>
  </si>
  <si>
    <t>Управління поліції охорони</t>
  </si>
  <si>
    <t xml:space="preserve">Управління поліції охорони </t>
  </si>
  <si>
    <t>Вул.Чкалова у дв.буд.№98А-108 в м.  Миколаєві</t>
  </si>
  <si>
    <t>Вул.Чкалова у дв.буд.№98А-108 в м. Миколаєві</t>
  </si>
  <si>
    <t>Вул.Терасна взд.буд.№1-13 в м. Миколаєві</t>
  </si>
  <si>
    <t>Вул.Потьомкінська взд.буд.№147,147-А,149в м. Миколаєві</t>
  </si>
  <si>
    <t>Вул.Озерна у дв.буд.№25-47 в м. Миколаєві</t>
  </si>
  <si>
    <t>Вул.Колодязна взд.буд.№10,10-А в м. Миколаєві</t>
  </si>
  <si>
    <t>Вул.3 Слобідська у дв.буд.№51,51А,51Б,57 в м. Миколаєві</t>
  </si>
  <si>
    <t>пот.рем.хол.водоп.ж.б.,пр.Гер.України,103 в м.  Миколаєві</t>
  </si>
  <si>
    <t>пот.рем.хол.водоп. ж/б,вул. Фалеєвська,17в м.  Миколаєві</t>
  </si>
  <si>
    <t>пот.рем.сист.хол.водоп..ж.б., вул.Колодязна,10 в м. Миколаєві</t>
  </si>
  <si>
    <t>пр.Центральний,187(п.1) в м. Миколаєві</t>
  </si>
  <si>
    <t>пр.Центральний,141Б (п.2) в м. Миколаєві</t>
  </si>
  <si>
    <t>пр.Богоявленський,334(п.1) в м Миколаєві</t>
  </si>
  <si>
    <t>вул.Шнеєрсона,4 (п.2) в м. Миколаєві</t>
  </si>
  <si>
    <t>вул.Чкалова,82А(п.2) в м. Миколаєві</t>
  </si>
  <si>
    <t>вул.Чкалова,82(п.1) в м Миколаєві</t>
  </si>
  <si>
    <t>вул.Соборна,9 (пас)в м. Миколаєві</t>
  </si>
  <si>
    <t>вул.Севастопол.,65 (п.1) в м. Миколаєві</t>
  </si>
  <si>
    <t>вул.Рибна,1/2(п.6) в м. Миколаєві</t>
  </si>
  <si>
    <t>вул.Потьомкінська,141(п.4) в м. Миколаєві</t>
  </si>
  <si>
    <t>вул.Погранична,20 (п.1) в м. Миколаєві</t>
  </si>
  <si>
    <t>вул.Океанівська,60(п.1) в м. Миколаєві</t>
  </si>
  <si>
    <t>вул.Океанівська,30 (п.1) в м. Миколаєві</t>
  </si>
  <si>
    <t>вул.Озерна,2 (п.1) в м. Миколаєві</t>
  </si>
  <si>
    <t>вул.Лазурна,4В(п.1) в м. Миколаєві</t>
  </si>
  <si>
    <t>вул.Лазурна,30 (п.2) в м. Миколаєві</t>
  </si>
  <si>
    <t>вул.Курортна,5 (п.2) в м. Миколаєві</t>
  </si>
  <si>
    <t>вул. Крилова,50А (п.2)  в м. Миколаєві</t>
  </si>
  <si>
    <t>вул. Крилова,38Б(п.2) в м. Миколаєві</t>
  </si>
  <si>
    <t>вул.Колодязна,5А (п.2) в м. Миколаєві</t>
  </si>
  <si>
    <t>вул.Колодязна,13 (п.2) в м. Миколаєві</t>
  </si>
  <si>
    <t>вул.В.Морська,6А в м. Миколаєві</t>
  </si>
  <si>
    <t>вул.6 Слобідська, 11(п.1) в м. Миколаєві</t>
  </si>
  <si>
    <t>вул. Металургів,8 (п.3) в м. Миколаєві</t>
  </si>
  <si>
    <t>вул. 6 Слобідська,7А (п.2) в м. Миколаєві</t>
  </si>
  <si>
    <t>вул. 6 Слобідська, 7(п.1) в м. Миколаєві</t>
  </si>
  <si>
    <t>вул.Озерна,11 (п.7) в м. Миколаєві</t>
  </si>
  <si>
    <t>вул.Київська,2 в м. Миколаєві</t>
  </si>
  <si>
    <t>пр.Корабелів,18а(п.4)в м. Миколаєві</t>
  </si>
  <si>
    <t>вул. Крилова,50(п.3) в м. Миколаєві</t>
  </si>
  <si>
    <t>вул.6 Слоб.,47(п.2) в м. Миколаєві</t>
  </si>
  <si>
    <t>в.Потьомкінс.,155(п.1) в м. Миколаєві</t>
  </si>
  <si>
    <t xml:space="preserve"> вул.Колодязна,10 в м. Миколаєві</t>
  </si>
  <si>
    <t>пот.рем.сист.хол.водоп..ж.б.,</t>
  </si>
  <si>
    <t>вул. Фалеєвська,17в м.  Миколаєві</t>
  </si>
  <si>
    <t>пот.рем.хол.водоп. ж/б,</t>
  </si>
  <si>
    <t>пр.Гер.України,103 в м.  Миколаєві</t>
  </si>
  <si>
    <t>пот.рем.хол.водоп.ж.б.,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</si>
</sst>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_-"/>
    <numFmt numFmtId="165" formatCode="0.000"/>
    <numFmt numFmtId="166" formatCode="#,##0.00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5" fillId="0" borderId="0" xfId="0" applyFont="1"/>
    <xf numFmtId="0" fontId="1" fillId="0" borderId="0" xfId="0" applyFont="1" applyFill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49" fontId="3" fillId="0" borderId="1" xfId="5" applyNumberFormat="1" applyFont="1" applyFill="1" applyBorder="1" applyAlignment="1">
      <alignment vertical="top" wrapText="1"/>
    </xf>
    <xf numFmtId="165" fontId="1" fillId="0" borderId="1" xfId="4" applyNumberFormat="1" applyFont="1" applyFill="1" applyBorder="1" applyAlignment="1">
      <alignment horizontal="right" vertical="top"/>
    </xf>
    <xf numFmtId="0" fontId="5" fillId="0" borderId="1" xfId="0" applyFont="1" applyBorder="1" applyAlignment="1"/>
    <xf numFmtId="0" fontId="6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1" xfId="4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165" fontId="11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5" fontId="6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165" fontId="7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6" fontId="1" fillId="0" borderId="1" xfId="3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/>
    <xf numFmtId="49" fontId="1" fillId="0" borderId="1" xfId="4" applyNumberFormat="1" applyFont="1" applyFill="1" applyBorder="1" applyAlignment="1">
      <alignment horizontal="left" vertical="top" wrapText="1"/>
    </xf>
    <xf numFmtId="49" fontId="1" fillId="0" borderId="1" xfId="6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/>
    <xf numFmtId="165" fontId="5" fillId="0" borderId="1" xfId="0" applyNumberFormat="1" applyFont="1" applyBorder="1" applyAlignment="1"/>
    <xf numFmtId="165" fontId="5" fillId="0" borderId="1" xfId="0" applyNumberFormat="1" applyFont="1" applyBorder="1" applyAlignment="1">
      <alignment vertical="center" wrapText="1"/>
    </xf>
    <xf numFmtId="49" fontId="1" fillId="0" borderId="1" xfId="5" applyNumberFormat="1" applyFont="1" applyFill="1" applyBorder="1" applyAlignment="1">
      <alignment vertical="top" wrapText="1"/>
    </xf>
    <xf numFmtId="165" fontId="1" fillId="0" borderId="1" xfId="5" applyNumberFormat="1" applyFont="1" applyFill="1" applyBorder="1" applyAlignment="1">
      <alignment vertical="top"/>
    </xf>
    <xf numFmtId="0" fontId="6" fillId="0" borderId="1" xfId="0" applyFont="1" applyBorder="1" applyAlignment="1">
      <alignment wrapText="1"/>
    </xf>
    <xf numFmtId="165" fontId="3" fillId="0" borderId="1" xfId="5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3" xfId="2"/>
    <cellStyle name="Обычный_1 кв.2019 1216020" xfId="6"/>
    <cellStyle name="Обычный_1 півр. 2018" xfId="5"/>
    <cellStyle name="Обычный_1 півр.2018 1217461" xfId="4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>
      <pane ySplit="4" topLeftCell="A32" activePane="bottomLeft" state="frozen"/>
      <selection pane="bottomLeft" activeCell="C120" sqref="C120"/>
    </sheetView>
  </sheetViews>
  <sheetFormatPr defaultColWidth="30.42578125" defaultRowHeight="12.75"/>
  <cols>
    <col min="1" max="1" width="26.7109375" style="1" customWidth="1"/>
    <col min="2" max="2" width="35.28515625" style="1" customWidth="1"/>
    <col min="3" max="3" width="25.85546875" style="1" customWidth="1"/>
    <col min="4" max="4" width="20.28515625" style="3" customWidth="1"/>
    <col min="5" max="5" width="31.140625" style="1" bestFit="1" customWidth="1"/>
    <col min="6" max="16384" width="30.42578125" style="1"/>
  </cols>
  <sheetData>
    <row r="1" spans="1:5">
      <c r="A1" s="74" t="s">
        <v>8</v>
      </c>
      <c r="B1" s="74"/>
      <c r="C1" s="74"/>
      <c r="D1" s="74"/>
      <c r="E1" s="74"/>
    </row>
    <row r="2" spans="1:5">
      <c r="A2" s="75" t="s">
        <v>7</v>
      </c>
      <c r="B2" s="75"/>
      <c r="C2" s="75"/>
      <c r="D2" s="75"/>
      <c r="E2" s="75"/>
    </row>
    <row r="3" spans="1:5" s="2" customFormat="1">
      <c r="A3" s="76" t="s">
        <v>2</v>
      </c>
      <c r="B3" s="76" t="s">
        <v>0</v>
      </c>
      <c r="C3" s="76" t="s">
        <v>6</v>
      </c>
      <c r="D3" s="76" t="s">
        <v>5</v>
      </c>
      <c r="E3" s="76" t="s">
        <v>4</v>
      </c>
    </row>
    <row r="4" spans="1:5">
      <c r="A4" s="76"/>
      <c r="B4" s="76"/>
      <c r="C4" s="76"/>
      <c r="D4" s="76"/>
      <c r="E4" s="76"/>
    </row>
    <row r="5" spans="1:5" ht="15.75">
      <c r="A5" s="73" t="s">
        <v>35</v>
      </c>
      <c r="B5" s="73"/>
      <c r="C5" s="73"/>
      <c r="D5" s="73"/>
      <c r="E5" s="73"/>
    </row>
    <row r="6" spans="1:5" ht="51">
      <c r="A6" s="23" t="s">
        <v>9</v>
      </c>
      <c r="B6" s="23" t="s">
        <v>10</v>
      </c>
      <c r="C6" s="26" t="s">
        <v>11</v>
      </c>
      <c r="D6" s="27">
        <v>195.71413000000001</v>
      </c>
      <c r="E6" s="26" t="s">
        <v>12</v>
      </c>
    </row>
    <row r="7" spans="1:5" ht="38.25">
      <c r="A7" s="23" t="s">
        <v>112</v>
      </c>
      <c r="B7" s="23" t="s">
        <v>13</v>
      </c>
      <c r="C7" s="26" t="s">
        <v>14</v>
      </c>
      <c r="D7" s="27">
        <v>2.9126599999999998</v>
      </c>
      <c r="E7" s="26" t="s">
        <v>15</v>
      </c>
    </row>
    <row r="8" spans="1:5" ht="63.75">
      <c r="A8" s="23" t="s">
        <v>16</v>
      </c>
      <c r="B8" s="23" t="s">
        <v>17</v>
      </c>
      <c r="C8" s="26" t="s">
        <v>18</v>
      </c>
      <c r="D8" s="27">
        <v>197.03743</v>
      </c>
      <c r="E8" s="26" t="s">
        <v>19</v>
      </c>
    </row>
    <row r="9" spans="1:5" ht="63.75">
      <c r="A9" s="23" t="s">
        <v>16</v>
      </c>
      <c r="B9" s="23" t="s">
        <v>17</v>
      </c>
      <c r="C9" s="26" t="s">
        <v>18</v>
      </c>
      <c r="D9" s="27">
        <v>2.7799</v>
      </c>
      <c r="E9" s="26" t="s">
        <v>20</v>
      </c>
    </row>
    <row r="10" spans="1:5" ht="51">
      <c r="A10" s="23" t="s">
        <v>21</v>
      </c>
      <c r="B10" s="23" t="s">
        <v>22</v>
      </c>
      <c r="C10" s="26" t="s">
        <v>23</v>
      </c>
      <c r="D10" s="27">
        <v>146.99797000000001</v>
      </c>
      <c r="E10" s="26" t="s">
        <v>24</v>
      </c>
    </row>
    <row r="11" spans="1:5" ht="51">
      <c r="A11" s="23" t="s">
        <v>21</v>
      </c>
      <c r="B11" s="23" t="s">
        <v>22</v>
      </c>
      <c r="C11" s="26" t="s">
        <v>23</v>
      </c>
      <c r="D11" s="27">
        <v>1.7848299999999999</v>
      </c>
      <c r="E11" s="26" t="s">
        <v>15</v>
      </c>
    </row>
    <row r="12" spans="1:5" ht="51">
      <c r="A12" s="23" t="s">
        <v>25</v>
      </c>
      <c r="B12" s="23" t="s">
        <v>26</v>
      </c>
      <c r="C12" s="26" t="s">
        <v>23</v>
      </c>
      <c r="D12" s="27">
        <v>23.185479999999998</v>
      </c>
      <c r="E12" s="26" t="s">
        <v>24</v>
      </c>
    </row>
    <row r="13" spans="1:5" ht="51">
      <c r="A13" s="23" t="s">
        <v>27</v>
      </c>
      <c r="B13" s="23" t="s">
        <v>26</v>
      </c>
      <c r="C13" s="26" t="s">
        <v>23</v>
      </c>
      <c r="D13" s="27">
        <v>0.27171000000000001</v>
      </c>
      <c r="E13" s="26" t="s">
        <v>15</v>
      </c>
    </row>
    <row r="14" spans="1:5" ht="51">
      <c r="A14" s="23" t="s">
        <v>28</v>
      </c>
      <c r="B14" s="23" t="s">
        <v>29</v>
      </c>
      <c r="C14" s="26" t="s">
        <v>23</v>
      </c>
      <c r="D14" s="27">
        <v>31.55143</v>
      </c>
      <c r="E14" s="26" t="s">
        <v>24</v>
      </c>
    </row>
    <row r="15" spans="1:5" ht="51">
      <c r="A15" s="23" t="s">
        <v>28</v>
      </c>
      <c r="B15" s="23" t="s">
        <v>29</v>
      </c>
      <c r="C15" s="26" t="s">
        <v>23</v>
      </c>
      <c r="D15" s="27">
        <v>0.36975000000000002</v>
      </c>
      <c r="E15" s="26" t="s">
        <v>15</v>
      </c>
    </row>
    <row r="16" spans="1:5" ht="38.25">
      <c r="A16" s="23" t="s">
        <v>30</v>
      </c>
      <c r="B16" s="23" t="s">
        <v>31</v>
      </c>
      <c r="C16" s="26" t="s">
        <v>23</v>
      </c>
      <c r="D16" s="27">
        <v>63.716340000000002</v>
      </c>
      <c r="E16" s="26" t="s">
        <v>24</v>
      </c>
    </row>
    <row r="17" spans="1:5" ht="38.25">
      <c r="A17" s="23" t="s">
        <v>30</v>
      </c>
      <c r="B17" s="23" t="s">
        <v>31</v>
      </c>
      <c r="C17" s="26" t="s">
        <v>23</v>
      </c>
      <c r="D17" s="27">
        <v>0.74666999999999994</v>
      </c>
      <c r="E17" s="26" t="s">
        <v>15</v>
      </c>
    </row>
    <row r="18" spans="1:5" ht="38.25">
      <c r="A18" s="23" t="s">
        <v>32</v>
      </c>
      <c r="B18" s="23" t="s">
        <v>33</v>
      </c>
      <c r="C18" s="26" t="s">
        <v>34</v>
      </c>
      <c r="D18" s="27">
        <v>197.10105999999999</v>
      </c>
      <c r="E18" s="26" t="s">
        <v>12</v>
      </c>
    </row>
    <row r="19" spans="1:5" ht="38.25">
      <c r="A19" s="23" t="s">
        <v>32</v>
      </c>
      <c r="B19" s="23" t="s">
        <v>33</v>
      </c>
      <c r="C19" s="26" t="s">
        <v>34</v>
      </c>
      <c r="D19" s="27">
        <v>2.8877600000000001</v>
      </c>
      <c r="E19" s="26" t="s">
        <v>15</v>
      </c>
    </row>
    <row r="20" spans="1:5" ht="14.25">
      <c r="A20" s="28"/>
      <c r="B20" s="29" t="s">
        <v>1</v>
      </c>
      <c r="C20" s="30" t="s">
        <v>3</v>
      </c>
      <c r="D20" s="31">
        <f>SUM(D6:D19)</f>
        <v>867.05711999999983</v>
      </c>
      <c r="E20" s="32" t="s">
        <v>3</v>
      </c>
    </row>
    <row r="21" spans="1:5" ht="15.75">
      <c r="A21" s="77" t="s">
        <v>36</v>
      </c>
      <c r="B21" s="77"/>
      <c r="C21" s="77"/>
      <c r="D21" s="77"/>
      <c r="E21" s="77"/>
    </row>
    <row r="22" spans="1:5" ht="38.25">
      <c r="A22" s="10" t="s">
        <v>37</v>
      </c>
      <c r="B22" s="33" t="s">
        <v>38</v>
      </c>
      <c r="C22" s="34" t="s">
        <v>39</v>
      </c>
      <c r="D22" s="35">
        <v>49.95</v>
      </c>
      <c r="E22" s="36" t="s">
        <v>40</v>
      </c>
    </row>
    <row r="23" spans="1:5" ht="14.25">
      <c r="A23" s="37"/>
      <c r="B23" s="17" t="s">
        <v>1</v>
      </c>
      <c r="C23" s="16" t="s">
        <v>3</v>
      </c>
      <c r="D23" s="38">
        <f>SUM(D22:D22)</f>
        <v>49.95</v>
      </c>
      <c r="E23" s="16" t="s">
        <v>3</v>
      </c>
    </row>
    <row r="24" spans="1:5" ht="15.75">
      <c r="A24" s="73" t="s">
        <v>45</v>
      </c>
      <c r="B24" s="73"/>
      <c r="C24" s="73"/>
      <c r="D24" s="73"/>
      <c r="E24" s="73"/>
    </row>
    <row r="25" spans="1:5" ht="38.25">
      <c r="A25" s="10" t="s">
        <v>41</v>
      </c>
      <c r="B25" s="10" t="s">
        <v>42</v>
      </c>
      <c r="C25" s="10" t="s">
        <v>43</v>
      </c>
      <c r="D25" s="39">
        <v>177.18899999999999</v>
      </c>
      <c r="E25" s="10" t="s">
        <v>44</v>
      </c>
    </row>
    <row r="26" spans="1:5" ht="14.25">
      <c r="A26" s="37"/>
      <c r="B26" s="17" t="s">
        <v>1</v>
      </c>
      <c r="C26" s="16" t="s">
        <v>3</v>
      </c>
      <c r="D26" s="38">
        <f>SUM(D25:D25)</f>
        <v>177.18899999999999</v>
      </c>
      <c r="E26" s="16" t="s">
        <v>3</v>
      </c>
    </row>
    <row r="27" spans="1:5" ht="15.75">
      <c r="A27" s="77" t="s">
        <v>61</v>
      </c>
      <c r="B27" s="77"/>
      <c r="C27" s="77"/>
      <c r="D27" s="77"/>
      <c r="E27" s="77"/>
    </row>
    <row r="28" spans="1:5" ht="38.25">
      <c r="A28" s="40" t="s">
        <v>46</v>
      </c>
      <c r="B28" s="41" t="s">
        <v>47</v>
      </c>
      <c r="C28" s="41" t="s">
        <v>116</v>
      </c>
      <c r="D28" s="42">
        <f>27.018</f>
        <v>27.018000000000001</v>
      </c>
      <c r="E28" s="40" t="s">
        <v>48</v>
      </c>
    </row>
    <row r="29" spans="1:5" ht="38.25">
      <c r="A29" s="10" t="s">
        <v>49</v>
      </c>
      <c r="B29" s="41" t="s">
        <v>50</v>
      </c>
      <c r="C29" s="43" t="s">
        <v>117</v>
      </c>
      <c r="D29" s="11">
        <f>6.9324+5.985</f>
        <v>12.917400000000001</v>
      </c>
      <c r="E29" s="10" t="s">
        <v>51</v>
      </c>
    </row>
    <row r="30" spans="1:5" ht="63.75">
      <c r="A30" s="40" t="s">
        <v>52</v>
      </c>
      <c r="B30" s="41" t="s">
        <v>53</v>
      </c>
      <c r="C30" s="43" t="s">
        <v>118</v>
      </c>
      <c r="D30" s="44">
        <f>18</f>
        <v>18</v>
      </c>
      <c r="E30" s="10" t="s">
        <v>54</v>
      </c>
    </row>
    <row r="31" spans="1:5" ht="38.25">
      <c r="A31" s="40" t="s">
        <v>55</v>
      </c>
      <c r="B31" s="41" t="s">
        <v>56</v>
      </c>
      <c r="C31" s="41" t="s">
        <v>119</v>
      </c>
      <c r="D31" s="42">
        <v>38.156999999999996</v>
      </c>
      <c r="E31" s="10" t="s">
        <v>57</v>
      </c>
    </row>
    <row r="32" spans="1:5" ht="38.25">
      <c r="A32" s="40" t="s">
        <v>120</v>
      </c>
      <c r="B32" s="41" t="s">
        <v>58</v>
      </c>
      <c r="C32" s="45" t="s">
        <v>59</v>
      </c>
      <c r="D32" s="46">
        <v>17.53</v>
      </c>
      <c r="E32" s="34" t="s">
        <v>60</v>
      </c>
    </row>
    <row r="33" spans="1:5">
      <c r="A33" s="47"/>
      <c r="B33" s="48" t="s">
        <v>1</v>
      </c>
      <c r="C33" s="49" t="s">
        <v>3</v>
      </c>
      <c r="D33" s="50">
        <f>SUM(D28:D32)</f>
        <v>113.6224</v>
      </c>
      <c r="E33" s="49" t="s">
        <v>3</v>
      </c>
    </row>
    <row r="34" spans="1:5" ht="15" customHeight="1">
      <c r="A34" s="73" t="s">
        <v>62</v>
      </c>
      <c r="B34" s="73"/>
      <c r="C34" s="73"/>
      <c r="D34" s="73"/>
      <c r="E34" s="73"/>
    </row>
    <row r="35" spans="1:5" ht="38.25">
      <c r="A35" s="51" t="s">
        <v>63</v>
      </c>
      <c r="B35" s="51" t="s">
        <v>64</v>
      </c>
      <c r="C35" s="51" t="s">
        <v>64</v>
      </c>
      <c r="D35" s="19">
        <v>38.505000000000003</v>
      </c>
      <c r="E35" s="19" t="s">
        <v>65</v>
      </c>
    </row>
    <row r="36" spans="1:5" ht="26.25">
      <c r="A36" s="24" t="s">
        <v>113</v>
      </c>
      <c r="B36" s="18" t="s">
        <v>114</v>
      </c>
      <c r="C36" s="18" t="s">
        <v>115</v>
      </c>
      <c r="D36" s="19">
        <v>34.628019999999999</v>
      </c>
      <c r="E36" s="25" t="s">
        <v>65</v>
      </c>
    </row>
    <row r="37" spans="1:5" ht="14.25">
      <c r="A37" s="52"/>
      <c r="B37" s="21" t="s">
        <v>1</v>
      </c>
      <c r="C37" s="20" t="s">
        <v>3</v>
      </c>
      <c r="D37" s="22">
        <f>SUM(D35:D36)</f>
        <v>73.133020000000002</v>
      </c>
      <c r="E37" s="20" t="s">
        <v>3</v>
      </c>
    </row>
    <row r="38" spans="1:5" ht="15" customHeight="1">
      <c r="A38" s="73" t="s">
        <v>66</v>
      </c>
      <c r="B38" s="73"/>
      <c r="C38" s="73"/>
      <c r="D38" s="73"/>
      <c r="E38" s="73"/>
    </row>
    <row r="39" spans="1:5" ht="25.5">
      <c r="A39" s="9" t="s">
        <v>121</v>
      </c>
      <c r="B39" s="9" t="s">
        <v>121</v>
      </c>
      <c r="C39" s="53" t="s">
        <v>122</v>
      </c>
      <c r="D39" s="54">
        <f>0.001*105669</f>
        <v>105.669</v>
      </c>
      <c r="E39" s="55" t="s">
        <v>67</v>
      </c>
    </row>
    <row r="40" spans="1:5" ht="63.75">
      <c r="A40" s="9" t="s">
        <v>68</v>
      </c>
      <c r="B40" s="9" t="s">
        <v>68</v>
      </c>
      <c r="C40" s="53" t="s">
        <v>123</v>
      </c>
      <c r="D40" s="56">
        <f>(50699.25+43706.25+36713.25)*0.001</f>
        <v>131.11875000000001</v>
      </c>
      <c r="E40" s="55" t="s">
        <v>67</v>
      </c>
    </row>
    <row r="41" spans="1:5" ht="51">
      <c r="A41" s="9" t="s">
        <v>124</v>
      </c>
      <c r="B41" s="9" t="s">
        <v>124</v>
      </c>
      <c r="C41" s="53" t="s">
        <v>125</v>
      </c>
      <c r="D41" s="56">
        <f>11.37584+20.1772</f>
        <v>31.553039999999999</v>
      </c>
      <c r="E41" s="55" t="s">
        <v>69</v>
      </c>
    </row>
    <row r="42" spans="1:5" ht="38.25">
      <c r="A42" s="9" t="s">
        <v>126</v>
      </c>
      <c r="B42" s="9" t="s">
        <v>126</v>
      </c>
      <c r="C42" s="53" t="s">
        <v>127</v>
      </c>
      <c r="D42" s="56">
        <f>17.27576+6.829+17.824</f>
        <v>41.928759999999997</v>
      </c>
      <c r="E42" s="55" t="s">
        <v>69</v>
      </c>
    </row>
    <row r="43" spans="1:5" ht="51">
      <c r="A43" s="9" t="s">
        <v>128</v>
      </c>
      <c r="B43" s="9" t="s">
        <v>128</v>
      </c>
      <c r="C43" s="53" t="s">
        <v>129</v>
      </c>
      <c r="D43" s="56">
        <f>7.56372+11.57546</f>
        <v>19.13918</v>
      </c>
      <c r="E43" s="55" t="s">
        <v>69</v>
      </c>
    </row>
    <row r="44" spans="1:5" ht="51">
      <c r="A44" s="9" t="s">
        <v>130</v>
      </c>
      <c r="B44" s="9" t="s">
        <v>130</v>
      </c>
      <c r="C44" s="53" t="s">
        <v>131</v>
      </c>
      <c r="D44" s="56">
        <f>42.49742+35.85416</f>
        <v>78.351579999999998</v>
      </c>
      <c r="E44" s="55" t="s">
        <v>69</v>
      </c>
    </row>
    <row r="45" spans="1:5" ht="25.5">
      <c r="A45" s="9" t="s">
        <v>132</v>
      </c>
      <c r="B45" s="9" t="s">
        <v>132</v>
      </c>
      <c r="C45" s="53" t="s">
        <v>70</v>
      </c>
      <c r="D45" s="56">
        <f>77.76+20.16+69.12</f>
        <v>167.04000000000002</v>
      </c>
      <c r="E45" s="55" t="s">
        <v>169</v>
      </c>
    </row>
    <row r="46" spans="1:5" ht="25.5">
      <c r="A46" s="9" t="s">
        <v>133</v>
      </c>
      <c r="B46" s="9" t="s">
        <v>133</v>
      </c>
      <c r="C46" s="53" t="s">
        <v>71</v>
      </c>
      <c r="D46" s="56">
        <f>77.76+20.16+69.12</f>
        <v>167.04000000000002</v>
      </c>
      <c r="E46" s="55" t="s">
        <v>170</v>
      </c>
    </row>
    <row r="47" spans="1:5" ht="25.5">
      <c r="A47" s="9" t="s">
        <v>134</v>
      </c>
      <c r="B47" s="9" t="s">
        <v>134</v>
      </c>
      <c r="C47" s="53" t="s">
        <v>72</v>
      </c>
      <c r="D47" s="56">
        <f>2.05522+0.67014+1.812+0.29125</f>
        <v>4.8286099999999994</v>
      </c>
      <c r="E47" s="55" t="s">
        <v>73</v>
      </c>
    </row>
    <row r="48" spans="1:5" ht="38.25">
      <c r="A48" s="9" t="s">
        <v>135</v>
      </c>
      <c r="B48" s="9" t="s">
        <v>135</v>
      </c>
      <c r="C48" s="53" t="s">
        <v>136</v>
      </c>
      <c r="D48" s="56">
        <f>2.83882+8.26135</f>
        <v>11.10017</v>
      </c>
      <c r="E48" s="55" t="s">
        <v>74</v>
      </c>
    </row>
    <row r="49" spans="1:5" ht="38.25">
      <c r="A49" s="9" t="s">
        <v>137</v>
      </c>
      <c r="B49" s="9" t="s">
        <v>137</v>
      </c>
      <c r="C49" s="53" t="s">
        <v>138</v>
      </c>
      <c r="D49" s="56">
        <f>4.57428+4.10573+14.62861</f>
        <v>23.308619999999998</v>
      </c>
      <c r="E49" s="55" t="s">
        <v>74</v>
      </c>
    </row>
    <row r="50" spans="1:5" ht="38.25">
      <c r="A50" s="9" t="s">
        <v>139</v>
      </c>
      <c r="B50" s="9" t="s">
        <v>139</v>
      </c>
      <c r="C50" s="53" t="s">
        <v>140</v>
      </c>
      <c r="D50" s="56">
        <f>3.86606+8.67943</f>
        <v>12.545490000000001</v>
      </c>
      <c r="E50" s="55" t="s">
        <v>74</v>
      </c>
    </row>
    <row r="51" spans="1:5" ht="51">
      <c r="A51" s="9" t="s">
        <v>141</v>
      </c>
      <c r="B51" s="9" t="s">
        <v>141</v>
      </c>
      <c r="C51" s="53" t="s">
        <v>142</v>
      </c>
      <c r="D51" s="56">
        <f>11.69754+42.4107</f>
        <v>54.108239999999995</v>
      </c>
      <c r="E51" s="55" t="s">
        <v>74</v>
      </c>
    </row>
    <row r="52" spans="1:5" ht="25.5">
      <c r="A52" s="9" t="s">
        <v>143</v>
      </c>
      <c r="B52" s="9" t="s">
        <v>143</v>
      </c>
      <c r="C52" s="53" t="s">
        <v>144</v>
      </c>
      <c r="D52" s="56">
        <f>8.67566+44.87953</f>
        <v>53.555190000000003</v>
      </c>
      <c r="E52" s="55" t="s">
        <v>74</v>
      </c>
    </row>
    <row r="53" spans="1:5" ht="25.5">
      <c r="A53" s="9" t="s">
        <v>145</v>
      </c>
      <c r="B53" s="9" t="s">
        <v>145</v>
      </c>
      <c r="C53" s="53" t="s">
        <v>146</v>
      </c>
      <c r="D53" s="56">
        <f>12.90331+11.30998+55.4727</f>
        <v>79.685990000000004</v>
      </c>
      <c r="E53" s="55" t="s">
        <v>74</v>
      </c>
    </row>
    <row r="54" spans="1:5" ht="38.25">
      <c r="A54" s="57" t="s">
        <v>147</v>
      </c>
      <c r="B54" s="57" t="s">
        <v>75</v>
      </c>
      <c r="C54" s="58" t="s">
        <v>76</v>
      </c>
      <c r="D54" s="56">
        <v>80.659509999999997</v>
      </c>
      <c r="E54" s="55" t="s">
        <v>74</v>
      </c>
    </row>
    <row r="55" spans="1:5" ht="51">
      <c r="A55" s="57" t="s">
        <v>147</v>
      </c>
      <c r="B55" s="57" t="s">
        <v>148</v>
      </c>
      <c r="C55" s="58" t="s">
        <v>77</v>
      </c>
      <c r="D55" s="56">
        <v>34.906269999999999</v>
      </c>
      <c r="E55" s="55" t="s">
        <v>74</v>
      </c>
    </row>
    <row r="56" spans="1:5" ht="38.25">
      <c r="A56" s="9" t="s">
        <v>134</v>
      </c>
      <c r="B56" s="9" t="s">
        <v>78</v>
      </c>
      <c r="C56" s="53" t="s">
        <v>79</v>
      </c>
      <c r="D56" s="56">
        <v>40.119250000000001</v>
      </c>
      <c r="E56" s="55" t="s">
        <v>74</v>
      </c>
    </row>
    <row r="57" spans="1:5" ht="38.25">
      <c r="A57" s="9" t="s">
        <v>134</v>
      </c>
      <c r="B57" s="9" t="s">
        <v>80</v>
      </c>
      <c r="C57" s="53" t="s">
        <v>79</v>
      </c>
      <c r="D57" s="56">
        <v>71.762420000000006</v>
      </c>
      <c r="E57" s="55" t="s">
        <v>74</v>
      </c>
    </row>
    <row r="58" spans="1:5" ht="38.25">
      <c r="A58" s="9" t="s">
        <v>134</v>
      </c>
      <c r="B58" s="9" t="s">
        <v>81</v>
      </c>
      <c r="C58" s="53" t="s">
        <v>79</v>
      </c>
      <c r="D58" s="56">
        <v>59.003630000000001</v>
      </c>
      <c r="E58" s="55" t="s">
        <v>74</v>
      </c>
    </row>
    <row r="59" spans="1:5" ht="38.25">
      <c r="A59" s="9" t="s">
        <v>134</v>
      </c>
      <c r="B59" s="9" t="s">
        <v>82</v>
      </c>
      <c r="C59" s="53" t="s">
        <v>79</v>
      </c>
      <c r="D59" s="56">
        <f>18.9116+0.19582+26.18815+28.15732+58.64575</f>
        <v>132.09863999999999</v>
      </c>
      <c r="E59" s="55" t="s">
        <v>83</v>
      </c>
    </row>
    <row r="60" spans="1:5" ht="63.75">
      <c r="A60" s="9" t="s">
        <v>134</v>
      </c>
      <c r="B60" s="9" t="s">
        <v>84</v>
      </c>
      <c r="C60" s="53" t="s">
        <v>149</v>
      </c>
      <c r="D60" s="56">
        <f>30.85208+12.15425+14.43264+61.76329</f>
        <v>119.20226</v>
      </c>
      <c r="E60" s="55" t="s">
        <v>83</v>
      </c>
    </row>
    <row r="61" spans="1:5" ht="25.5">
      <c r="A61" s="9" t="s">
        <v>134</v>
      </c>
      <c r="B61" s="9" t="s">
        <v>150</v>
      </c>
      <c r="C61" s="53" t="s">
        <v>151</v>
      </c>
      <c r="D61" s="56">
        <f>59.26969+63.73247</f>
        <v>123.00216</v>
      </c>
      <c r="E61" s="55" t="s">
        <v>83</v>
      </c>
    </row>
    <row r="62" spans="1:5" ht="63.75">
      <c r="A62" s="9" t="s">
        <v>134</v>
      </c>
      <c r="B62" s="9" t="s">
        <v>85</v>
      </c>
      <c r="C62" s="53" t="s">
        <v>149</v>
      </c>
      <c r="D62" s="56">
        <f>28.87069+14.34755+55.52396</f>
        <v>98.742199999999997</v>
      </c>
      <c r="E62" s="55" t="s">
        <v>83</v>
      </c>
    </row>
    <row r="63" spans="1:5" ht="25.5">
      <c r="A63" s="9" t="s">
        <v>134</v>
      </c>
      <c r="B63" s="9" t="s">
        <v>134</v>
      </c>
      <c r="C63" s="53" t="s">
        <v>86</v>
      </c>
      <c r="D63" s="59">
        <f>5.4525+5.4525</f>
        <v>10.904999999999999</v>
      </c>
      <c r="E63" s="55" t="s">
        <v>87</v>
      </c>
    </row>
    <row r="64" spans="1:5" ht="38.25">
      <c r="A64" s="9" t="s">
        <v>134</v>
      </c>
      <c r="B64" s="9" t="s">
        <v>134</v>
      </c>
      <c r="C64" s="53" t="s">
        <v>152</v>
      </c>
      <c r="D64" s="56">
        <v>59.583350000000003</v>
      </c>
      <c r="E64" s="55" t="s">
        <v>88</v>
      </c>
    </row>
    <row r="65" spans="1:5" ht="51">
      <c r="A65" s="9" t="s">
        <v>134</v>
      </c>
      <c r="B65" s="9" t="s">
        <v>134</v>
      </c>
      <c r="C65" s="53" t="s">
        <v>153</v>
      </c>
      <c r="D65" s="56">
        <f>9.1665+5.09424</f>
        <v>14.260739999999998</v>
      </c>
      <c r="E65" s="55" t="s">
        <v>89</v>
      </c>
    </row>
    <row r="66" spans="1:5" ht="25.5">
      <c r="A66" s="9" t="s">
        <v>134</v>
      </c>
      <c r="B66" s="9" t="s">
        <v>134</v>
      </c>
      <c r="C66" s="53" t="s">
        <v>154</v>
      </c>
      <c r="D66" s="56">
        <f>13.69757+34.416+34.41887</f>
        <v>82.532439999999994</v>
      </c>
      <c r="E66" s="9" t="s">
        <v>155</v>
      </c>
    </row>
    <row r="67" spans="1:5" ht="25.5">
      <c r="A67" s="9" t="s">
        <v>134</v>
      </c>
      <c r="B67" s="9" t="s">
        <v>134</v>
      </c>
      <c r="C67" s="53" t="s">
        <v>154</v>
      </c>
      <c r="D67" s="56">
        <f>0.84319+0.5736+0.5736+1.45694</f>
        <v>3.44733</v>
      </c>
      <c r="E67" s="9" t="s">
        <v>155</v>
      </c>
    </row>
    <row r="68" spans="1:5" ht="25.5">
      <c r="A68" s="9" t="s">
        <v>134</v>
      </c>
      <c r="B68" s="9" t="s">
        <v>134</v>
      </c>
      <c r="C68" s="53" t="s">
        <v>154</v>
      </c>
      <c r="D68" s="56">
        <v>0.42732999999999999</v>
      </c>
      <c r="E68" s="9" t="s">
        <v>155</v>
      </c>
    </row>
    <row r="69" spans="1:5" ht="25.5">
      <c r="A69" s="9" t="s">
        <v>134</v>
      </c>
      <c r="B69" s="9" t="s">
        <v>134</v>
      </c>
      <c r="C69" s="53" t="s">
        <v>154</v>
      </c>
      <c r="D69" s="56">
        <f>0.37284+0.45888</f>
        <v>0.83172000000000001</v>
      </c>
      <c r="E69" s="9" t="s">
        <v>155</v>
      </c>
    </row>
    <row r="70" spans="1:5">
      <c r="A70" s="9" t="s">
        <v>134</v>
      </c>
      <c r="B70" s="9" t="s">
        <v>134</v>
      </c>
      <c r="C70" s="53" t="s">
        <v>90</v>
      </c>
      <c r="D70" s="56">
        <v>12.50304</v>
      </c>
      <c r="E70" s="55" t="s">
        <v>91</v>
      </c>
    </row>
    <row r="71" spans="1:5" ht="25.5">
      <c r="A71" s="9" t="s">
        <v>134</v>
      </c>
      <c r="B71" s="9" t="s">
        <v>134</v>
      </c>
      <c r="C71" s="53" t="s">
        <v>92</v>
      </c>
      <c r="D71" s="56">
        <f>0.4383+0.4383</f>
        <v>0.87660000000000005</v>
      </c>
      <c r="E71" s="55" t="s">
        <v>93</v>
      </c>
    </row>
    <row r="72" spans="1:5" ht="51">
      <c r="A72" s="9" t="s">
        <v>134</v>
      </c>
      <c r="B72" s="9" t="s">
        <v>134</v>
      </c>
      <c r="C72" s="53" t="s">
        <v>94</v>
      </c>
      <c r="D72" s="56">
        <f>441.8856+128.6832</f>
        <v>570.56880000000001</v>
      </c>
      <c r="E72" s="55" t="s">
        <v>95</v>
      </c>
    </row>
    <row r="73" spans="1:5" ht="51">
      <c r="A73" s="9" t="s">
        <v>134</v>
      </c>
      <c r="B73" s="9" t="s">
        <v>134</v>
      </c>
      <c r="C73" s="53" t="s">
        <v>94</v>
      </c>
      <c r="D73" s="56">
        <f>197.3676+224.0628+249.6276+139.056+231.5952+291.3144</f>
        <v>1333.0236</v>
      </c>
      <c r="E73" s="55" t="s">
        <v>95</v>
      </c>
    </row>
    <row r="74" spans="1:5" ht="38.25">
      <c r="A74" s="9" t="s">
        <v>134</v>
      </c>
      <c r="B74" s="9" t="s">
        <v>134</v>
      </c>
      <c r="C74" s="53" t="s">
        <v>96</v>
      </c>
      <c r="D74" s="56">
        <f>263.3928+234.10452+179.481</f>
        <v>676.97832000000005</v>
      </c>
      <c r="E74" s="9" t="s">
        <v>97</v>
      </c>
    </row>
    <row r="75" spans="1:5" ht="38.25">
      <c r="A75" s="9" t="s">
        <v>134</v>
      </c>
      <c r="B75" s="9" t="s">
        <v>134</v>
      </c>
      <c r="C75" s="53" t="s">
        <v>96</v>
      </c>
      <c r="D75" s="56">
        <f>106.18152+95.47488+210.99552</f>
        <v>412.65192000000002</v>
      </c>
      <c r="E75" s="9" t="s">
        <v>97</v>
      </c>
    </row>
    <row r="76" spans="1:5" ht="51">
      <c r="A76" s="9" t="s">
        <v>134</v>
      </c>
      <c r="B76" s="9" t="s">
        <v>134</v>
      </c>
      <c r="C76" s="53" t="s">
        <v>156</v>
      </c>
      <c r="D76" s="56">
        <f>102.9004+42.09012+58.47419+113.78914</f>
        <v>317.25385</v>
      </c>
      <c r="E76" s="9" t="s">
        <v>98</v>
      </c>
    </row>
    <row r="77" spans="1:5" ht="51">
      <c r="A77" s="9" t="s">
        <v>134</v>
      </c>
      <c r="B77" s="9" t="s">
        <v>134</v>
      </c>
      <c r="C77" s="53" t="s">
        <v>157</v>
      </c>
      <c r="D77" s="56">
        <f>132.39308+52.57706+68.69321+108.26239</f>
        <v>361.92574000000002</v>
      </c>
      <c r="E77" s="9" t="s">
        <v>98</v>
      </c>
    </row>
    <row r="78" spans="1:5" ht="38.25">
      <c r="A78" s="9" t="s">
        <v>134</v>
      </c>
      <c r="B78" s="9" t="s">
        <v>134</v>
      </c>
      <c r="C78" s="53" t="s">
        <v>158</v>
      </c>
      <c r="D78" s="56">
        <f>136.21462+18.98216</f>
        <v>155.19677999999999</v>
      </c>
      <c r="E78" s="9" t="s">
        <v>159</v>
      </c>
    </row>
    <row r="79" spans="1:5" ht="38.25">
      <c r="A79" s="9" t="s">
        <v>134</v>
      </c>
      <c r="B79" s="9" t="s">
        <v>134</v>
      </c>
      <c r="C79" s="53" t="s">
        <v>160</v>
      </c>
      <c r="D79" s="56">
        <v>44.450600000000001</v>
      </c>
      <c r="E79" s="9" t="s">
        <v>159</v>
      </c>
    </row>
    <row r="80" spans="1:5" ht="51">
      <c r="A80" s="9" t="s">
        <v>134</v>
      </c>
      <c r="B80" s="9" t="s">
        <v>134</v>
      </c>
      <c r="C80" s="53" t="s">
        <v>161</v>
      </c>
      <c r="D80" s="56">
        <v>239.75770000000003</v>
      </c>
      <c r="E80" s="9" t="s">
        <v>159</v>
      </c>
    </row>
    <row r="81" spans="1:5" ht="51">
      <c r="A81" s="9" t="s">
        <v>134</v>
      </c>
      <c r="B81" s="9" t="s">
        <v>162</v>
      </c>
      <c r="C81" s="53" t="s">
        <v>163</v>
      </c>
      <c r="D81" s="56">
        <v>13.244899999999999</v>
      </c>
      <c r="E81" s="9" t="s">
        <v>159</v>
      </c>
    </row>
    <row r="82" spans="1:5" ht="38.25">
      <c r="A82" s="9" t="s">
        <v>134</v>
      </c>
      <c r="B82" s="9" t="s">
        <v>134</v>
      </c>
      <c r="C82" s="53" t="s">
        <v>99</v>
      </c>
      <c r="D82" s="56">
        <f>97.2798+78.4458+97.36044+104.5944+14.12359+85.57772+80.46331+12.73001+12.73001+15.50791</f>
        <v>598.81299000000001</v>
      </c>
      <c r="E82" s="9" t="s">
        <v>159</v>
      </c>
    </row>
    <row r="83" spans="1:5" ht="51">
      <c r="A83" s="9" t="s">
        <v>134</v>
      </c>
      <c r="B83" s="9" t="s">
        <v>134</v>
      </c>
      <c r="C83" s="53" t="s">
        <v>161</v>
      </c>
      <c r="D83" s="56">
        <v>861.33980000000008</v>
      </c>
      <c r="E83" s="9" t="s">
        <v>159</v>
      </c>
    </row>
    <row r="84" spans="1:5" ht="38.25">
      <c r="A84" s="9" t="s">
        <v>134</v>
      </c>
      <c r="B84" s="9" t="s">
        <v>134</v>
      </c>
      <c r="C84" s="53" t="s">
        <v>100</v>
      </c>
      <c r="D84" s="56">
        <v>199.89389000000003</v>
      </c>
      <c r="E84" s="9" t="s">
        <v>159</v>
      </c>
    </row>
    <row r="85" spans="1:5" ht="38.25">
      <c r="A85" s="9" t="s">
        <v>134</v>
      </c>
      <c r="B85" s="9" t="s">
        <v>134</v>
      </c>
      <c r="C85" s="53" t="s">
        <v>164</v>
      </c>
      <c r="D85" s="56">
        <v>199.94050000000001</v>
      </c>
      <c r="E85" s="9" t="s">
        <v>159</v>
      </c>
    </row>
    <row r="86" spans="1:5" ht="54.6" customHeight="1">
      <c r="A86" s="9" t="s">
        <v>134</v>
      </c>
      <c r="B86" s="9" t="s">
        <v>134</v>
      </c>
      <c r="C86" s="53" t="s">
        <v>165</v>
      </c>
      <c r="D86" s="56">
        <v>199.90476000000001</v>
      </c>
      <c r="E86" s="9" t="s">
        <v>159</v>
      </c>
    </row>
    <row r="87" spans="1:5" ht="54.6" customHeight="1">
      <c r="A87" s="9" t="s">
        <v>134</v>
      </c>
      <c r="B87" s="9" t="s">
        <v>134</v>
      </c>
      <c r="C87" s="53" t="s">
        <v>166</v>
      </c>
      <c r="D87" s="56">
        <v>233.90123000000003</v>
      </c>
      <c r="E87" s="55" t="s">
        <v>159</v>
      </c>
    </row>
    <row r="88" spans="1:5" ht="25.5">
      <c r="A88" s="60" t="s">
        <v>212</v>
      </c>
      <c r="B88" s="60" t="s">
        <v>212</v>
      </c>
      <c r="C88" s="43" t="s">
        <v>168</v>
      </c>
      <c r="D88" s="61">
        <v>7.0979999999999999</v>
      </c>
      <c r="E88" s="43" t="s">
        <v>101</v>
      </c>
    </row>
    <row r="89" spans="1:5" ht="25.5">
      <c r="A89" s="60" t="s">
        <v>211</v>
      </c>
      <c r="B89" s="60" t="s">
        <v>211</v>
      </c>
      <c r="C89" s="43" t="s">
        <v>168</v>
      </c>
      <c r="D89" s="61">
        <v>12.243600000000001</v>
      </c>
      <c r="E89" s="43" t="s">
        <v>101</v>
      </c>
    </row>
    <row r="90" spans="1:5" ht="25.5">
      <c r="A90" s="60" t="s">
        <v>210</v>
      </c>
      <c r="B90" s="60" t="s">
        <v>210</v>
      </c>
      <c r="C90" s="43" t="s">
        <v>168</v>
      </c>
      <c r="D90" s="61">
        <v>10.839600000000001</v>
      </c>
      <c r="E90" s="43" t="s">
        <v>101</v>
      </c>
    </row>
    <row r="91" spans="1:5" ht="25.5">
      <c r="A91" s="60" t="s">
        <v>209</v>
      </c>
      <c r="B91" s="60" t="s">
        <v>209</v>
      </c>
      <c r="C91" s="43" t="s">
        <v>168</v>
      </c>
      <c r="D91" s="61">
        <v>6.7884000000000002</v>
      </c>
      <c r="E91" s="43" t="s">
        <v>101</v>
      </c>
    </row>
    <row r="92" spans="1:5" ht="25.5">
      <c r="A92" s="60" t="s">
        <v>208</v>
      </c>
      <c r="B92" s="60" t="s">
        <v>208</v>
      </c>
      <c r="C92" s="43" t="s">
        <v>168</v>
      </c>
      <c r="D92" s="61">
        <v>4.218</v>
      </c>
      <c r="E92" s="43" t="s">
        <v>101</v>
      </c>
    </row>
    <row r="93" spans="1:5" ht="25.5">
      <c r="A93" s="60" t="s">
        <v>207</v>
      </c>
      <c r="B93" s="60" t="s">
        <v>207</v>
      </c>
      <c r="C93" s="62" t="s">
        <v>167</v>
      </c>
      <c r="D93" s="61">
        <v>3.9420000000000002</v>
      </c>
      <c r="E93" s="43" t="s">
        <v>101</v>
      </c>
    </row>
    <row r="94" spans="1:5" ht="25.5">
      <c r="A94" s="60" t="s">
        <v>206</v>
      </c>
      <c r="B94" s="60" t="s">
        <v>206</v>
      </c>
      <c r="C94" s="62" t="s">
        <v>167</v>
      </c>
      <c r="D94" s="61">
        <v>3.7092000000000001</v>
      </c>
      <c r="E94" s="43" t="s">
        <v>101</v>
      </c>
    </row>
    <row r="95" spans="1:5" ht="25.5">
      <c r="A95" s="60" t="s">
        <v>205</v>
      </c>
      <c r="B95" s="60" t="s">
        <v>205</v>
      </c>
      <c r="C95" s="62" t="s">
        <v>167</v>
      </c>
      <c r="D95" s="61">
        <v>6.1332000000000004</v>
      </c>
      <c r="E95" s="43" t="s">
        <v>101</v>
      </c>
    </row>
    <row r="96" spans="1:5" ht="25.5">
      <c r="A96" s="60" t="s">
        <v>204</v>
      </c>
      <c r="B96" s="60" t="s">
        <v>204</v>
      </c>
      <c r="C96" s="62" t="s">
        <v>167</v>
      </c>
      <c r="D96" s="61">
        <v>20.6892</v>
      </c>
      <c r="E96" s="43" t="s">
        <v>101</v>
      </c>
    </row>
    <row r="97" spans="1:5" ht="25.5">
      <c r="A97" s="60" t="s">
        <v>203</v>
      </c>
      <c r="B97" s="60" t="s">
        <v>203</v>
      </c>
      <c r="C97" s="62" t="s">
        <v>167</v>
      </c>
      <c r="D97" s="61">
        <v>11.668799999999999</v>
      </c>
      <c r="E97" s="43" t="s">
        <v>101</v>
      </c>
    </row>
    <row r="98" spans="1:5" ht="25.5">
      <c r="A98" s="60" t="s">
        <v>202</v>
      </c>
      <c r="B98" s="60" t="s">
        <v>202</v>
      </c>
      <c r="C98" s="62" t="s">
        <v>167</v>
      </c>
      <c r="D98" s="61">
        <v>10.8636</v>
      </c>
      <c r="E98" s="43" t="s">
        <v>101</v>
      </c>
    </row>
    <row r="99" spans="1:5" ht="25.5">
      <c r="A99" s="60" t="s">
        <v>201</v>
      </c>
      <c r="B99" s="60" t="s">
        <v>201</v>
      </c>
      <c r="C99" s="62" t="s">
        <v>167</v>
      </c>
      <c r="D99" s="61">
        <v>5.4720000000000004</v>
      </c>
      <c r="E99" s="43" t="s">
        <v>101</v>
      </c>
    </row>
    <row r="100" spans="1:5" ht="25.5">
      <c r="A100" s="60" t="s">
        <v>200</v>
      </c>
      <c r="B100" s="60" t="s">
        <v>200</v>
      </c>
      <c r="C100" s="62" t="s">
        <v>167</v>
      </c>
      <c r="D100" s="61">
        <v>6.9480000000000004</v>
      </c>
      <c r="E100" s="43" t="s">
        <v>101</v>
      </c>
    </row>
    <row r="101" spans="1:5" ht="25.5">
      <c r="A101" s="60" t="s">
        <v>199</v>
      </c>
      <c r="B101" s="60" t="s">
        <v>199</v>
      </c>
      <c r="C101" s="62" t="s">
        <v>167</v>
      </c>
      <c r="D101" s="61">
        <v>10.929600000000001</v>
      </c>
      <c r="E101" s="43" t="s">
        <v>101</v>
      </c>
    </row>
    <row r="102" spans="1:5" ht="25.5">
      <c r="A102" s="60" t="s">
        <v>198</v>
      </c>
      <c r="B102" s="60" t="s">
        <v>198</v>
      </c>
      <c r="C102" s="62" t="s">
        <v>167</v>
      </c>
      <c r="D102" s="61">
        <v>10.8528</v>
      </c>
      <c r="E102" s="43" t="s">
        <v>101</v>
      </c>
    </row>
    <row r="103" spans="1:5" ht="25.5">
      <c r="A103" s="60" t="s">
        <v>197</v>
      </c>
      <c r="B103" s="60" t="s">
        <v>197</v>
      </c>
      <c r="C103" s="62" t="s">
        <v>167</v>
      </c>
      <c r="D103" s="61">
        <v>2.8860000000000001</v>
      </c>
      <c r="E103" s="43" t="s">
        <v>101</v>
      </c>
    </row>
    <row r="104" spans="1:5" ht="25.5">
      <c r="A104" s="60" t="s">
        <v>196</v>
      </c>
      <c r="B104" s="60" t="s">
        <v>196</v>
      </c>
      <c r="C104" s="62" t="s">
        <v>167</v>
      </c>
      <c r="D104" s="61">
        <v>10.611599999999999</v>
      </c>
      <c r="E104" s="43" t="s">
        <v>101</v>
      </c>
    </row>
    <row r="105" spans="1:5" ht="25.5">
      <c r="A105" s="60" t="s">
        <v>195</v>
      </c>
      <c r="B105" s="60" t="s">
        <v>195</v>
      </c>
      <c r="C105" s="62" t="s">
        <v>167</v>
      </c>
      <c r="D105" s="61">
        <v>3.9420000000000002</v>
      </c>
      <c r="E105" s="43" t="s">
        <v>101</v>
      </c>
    </row>
    <row r="106" spans="1:5" ht="25.5">
      <c r="A106" s="60" t="s">
        <v>194</v>
      </c>
      <c r="B106" s="60" t="s">
        <v>194</v>
      </c>
      <c r="C106" s="62" t="s">
        <v>167</v>
      </c>
      <c r="D106" s="61">
        <v>10.8672</v>
      </c>
      <c r="E106" s="43" t="s">
        <v>101</v>
      </c>
    </row>
    <row r="107" spans="1:5" ht="25.5">
      <c r="A107" s="60" t="s">
        <v>193</v>
      </c>
      <c r="B107" s="60" t="s">
        <v>193</v>
      </c>
      <c r="C107" s="62" t="s">
        <v>167</v>
      </c>
      <c r="D107" s="61">
        <v>14.276400000000001</v>
      </c>
      <c r="E107" s="43" t="s">
        <v>101</v>
      </c>
    </row>
    <row r="108" spans="1:5" ht="25.5">
      <c r="A108" s="60" t="s">
        <v>192</v>
      </c>
      <c r="B108" s="60" t="s">
        <v>192</v>
      </c>
      <c r="C108" s="62" t="s">
        <v>167</v>
      </c>
      <c r="D108" s="61">
        <v>5.8331999999999997</v>
      </c>
      <c r="E108" s="43" t="s">
        <v>101</v>
      </c>
    </row>
    <row r="109" spans="1:5" ht="25.5">
      <c r="A109" s="60" t="s">
        <v>191</v>
      </c>
      <c r="B109" s="60" t="s">
        <v>191</v>
      </c>
      <c r="C109" s="62" t="s">
        <v>167</v>
      </c>
      <c r="D109" s="61">
        <v>3.4043999999999999</v>
      </c>
      <c r="E109" s="43" t="s">
        <v>101</v>
      </c>
    </row>
    <row r="110" spans="1:5" ht="25.5">
      <c r="A110" s="60" t="s">
        <v>190</v>
      </c>
      <c r="B110" s="60" t="s">
        <v>190</v>
      </c>
      <c r="C110" s="62" t="s">
        <v>167</v>
      </c>
      <c r="D110" s="61">
        <v>5.3735999999999997</v>
      </c>
      <c r="E110" s="43" t="s">
        <v>101</v>
      </c>
    </row>
    <row r="111" spans="1:5" ht="25.5">
      <c r="A111" s="60" t="s">
        <v>189</v>
      </c>
      <c r="B111" s="60" t="s">
        <v>189</v>
      </c>
      <c r="C111" s="62" t="s">
        <v>167</v>
      </c>
      <c r="D111" s="61">
        <v>9.3780000000000001</v>
      </c>
      <c r="E111" s="43" t="s">
        <v>101</v>
      </c>
    </row>
    <row r="112" spans="1:5" ht="25.5">
      <c r="A112" s="60" t="s">
        <v>188</v>
      </c>
      <c r="B112" s="60" t="s">
        <v>188</v>
      </c>
      <c r="C112" s="62" t="s">
        <v>167</v>
      </c>
      <c r="D112" s="61">
        <v>11.0868</v>
      </c>
      <c r="E112" s="43" t="s">
        <v>101</v>
      </c>
    </row>
    <row r="113" spans="1:5" ht="25.5">
      <c r="A113" s="60" t="s">
        <v>187</v>
      </c>
      <c r="B113" s="60" t="s">
        <v>187</v>
      </c>
      <c r="C113" s="62" t="s">
        <v>167</v>
      </c>
      <c r="D113" s="61">
        <v>6.2267999999999999</v>
      </c>
      <c r="E113" s="43" t="s">
        <v>101</v>
      </c>
    </row>
    <row r="114" spans="1:5" ht="25.5">
      <c r="A114" s="60" t="s">
        <v>186</v>
      </c>
      <c r="B114" s="60" t="s">
        <v>186</v>
      </c>
      <c r="C114" s="62" t="s">
        <v>167</v>
      </c>
      <c r="D114" s="61">
        <v>8.6256000000000004</v>
      </c>
      <c r="E114" s="43" t="s">
        <v>101</v>
      </c>
    </row>
    <row r="115" spans="1:5" ht="25.5">
      <c r="A115" s="60" t="s">
        <v>185</v>
      </c>
      <c r="B115" s="60" t="s">
        <v>185</v>
      </c>
      <c r="C115" s="62" t="s">
        <v>167</v>
      </c>
      <c r="D115" s="61">
        <v>11.5068</v>
      </c>
      <c r="E115" s="43" t="s">
        <v>101</v>
      </c>
    </row>
    <row r="116" spans="1:5" ht="25.5">
      <c r="A116" s="60" t="s">
        <v>184</v>
      </c>
      <c r="B116" s="60" t="s">
        <v>184</v>
      </c>
      <c r="C116" s="62" t="s">
        <v>167</v>
      </c>
      <c r="D116" s="61">
        <v>3.7021999999999999</v>
      </c>
      <c r="E116" s="43" t="s">
        <v>101</v>
      </c>
    </row>
    <row r="117" spans="1:5" ht="25.5">
      <c r="A117" s="60" t="s">
        <v>183</v>
      </c>
      <c r="B117" s="60" t="s">
        <v>183</v>
      </c>
      <c r="C117" s="62" t="s">
        <v>167</v>
      </c>
      <c r="D117" s="61">
        <v>9.2507999999999999</v>
      </c>
      <c r="E117" s="43" t="s">
        <v>101</v>
      </c>
    </row>
    <row r="118" spans="1:5" ht="25.5">
      <c r="A118" s="60" t="s">
        <v>182</v>
      </c>
      <c r="B118" s="60" t="s">
        <v>182</v>
      </c>
      <c r="C118" s="62" t="s">
        <v>167</v>
      </c>
      <c r="D118" s="61">
        <v>3.3456000000000001</v>
      </c>
      <c r="E118" s="43" t="s">
        <v>101</v>
      </c>
    </row>
    <row r="119" spans="1:5" ht="25.5">
      <c r="A119" s="60" t="s">
        <v>181</v>
      </c>
      <c r="B119" s="60" t="s">
        <v>181</v>
      </c>
      <c r="C119" s="62" t="s">
        <v>167</v>
      </c>
      <c r="D119" s="61">
        <v>3.4944000000000002</v>
      </c>
      <c r="E119" s="43" t="s">
        <v>101</v>
      </c>
    </row>
    <row r="120" spans="1:5" ht="25.5">
      <c r="A120" s="60" t="s">
        <v>213</v>
      </c>
      <c r="B120" s="60" t="s">
        <v>180</v>
      </c>
      <c r="C120" s="62" t="s">
        <v>214</v>
      </c>
      <c r="D120" s="61">
        <v>152.09741</v>
      </c>
      <c r="E120" s="62" t="s">
        <v>102</v>
      </c>
    </row>
    <row r="121" spans="1:5" ht="25.5">
      <c r="A121" s="60" t="s">
        <v>215</v>
      </c>
      <c r="B121" s="60" t="s">
        <v>179</v>
      </c>
      <c r="C121" s="62" t="s">
        <v>216</v>
      </c>
      <c r="D121" s="61">
        <v>18.187570000000001</v>
      </c>
      <c r="E121" s="62" t="s">
        <v>103</v>
      </c>
    </row>
    <row r="122" spans="1:5" ht="25.5">
      <c r="A122" s="60" t="s">
        <v>217</v>
      </c>
      <c r="B122" s="60" t="s">
        <v>178</v>
      </c>
      <c r="C122" s="62" t="s">
        <v>218</v>
      </c>
      <c r="D122" s="61">
        <v>138.16199</v>
      </c>
      <c r="E122" s="62" t="s">
        <v>104</v>
      </c>
    </row>
    <row r="123" spans="1:5">
      <c r="A123" s="62"/>
      <c r="B123" s="62"/>
      <c r="C123" s="63" t="s">
        <v>105</v>
      </c>
      <c r="D123" s="61">
        <v>8.6581499999999991</v>
      </c>
      <c r="E123" s="63"/>
    </row>
    <row r="124" spans="1:5" ht="25.5">
      <c r="A124" s="64" t="s">
        <v>106</v>
      </c>
      <c r="B124" s="64" t="s">
        <v>106</v>
      </c>
      <c r="C124" s="4" t="s">
        <v>106</v>
      </c>
      <c r="D124" s="6">
        <v>2949.7669999999998</v>
      </c>
      <c r="E124" s="12"/>
    </row>
    <row r="125" spans="1:5">
      <c r="A125" s="4"/>
      <c r="B125" s="4"/>
      <c r="C125" s="4" t="s">
        <v>105</v>
      </c>
      <c r="D125" s="13">
        <v>32.65</v>
      </c>
      <c r="E125" s="14"/>
    </row>
    <row r="126" spans="1:5" ht="25.5">
      <c r="A126" s="65" t="s">
        <v>107</v>
      </c>
      <c r="B126" s="65" t="s">
        <v>177</v>
      </c>
      <c r="C126" s="4" t="s">
        <v>23</v>
      </c>
      <c r="D126" s="66">
        <v>110.562</v>
      </c>
      <c r="E126" s="15" t="s">
        <v>24</v>
      </c>
    </row>
    <row r="127" spans="1:5" ht="25.5">
      <c r="A127" s="65" t="s">
        <v>108</v>
      </c>
      <c r="B127" s="65" t="s">
        <v>176</v>
      </c>
      <c r="C127" s="4" t="s">
        <v>23</v>
      </c>
      <c r="D127" s="67">
        <v>51.664999999999999</v>
      </c>
      <c r="E127" s="7" t="s">
        <v>24</v>
      </c>
    </row>
    <row r="128" spans="1:5" ht="25.5">
      <c r="A128" s="65" t="s">
        <v>109</v>
      </c>
      <c r="B128" s="65" t="s">
        <v>175</v>
      </c>
      <c r="C128" s="4" t="s">
        <v>23</v>
      </c>
      <c r="D128" s="68">
        <v>115.622</v>
      </c>
      <c r="E128" s="7" t="s">
        <v>24</v>
      </c>
    </row>
    <row r="129" spans="1:5" ht="38.25">
      <c r="A129" s="65" t="s">
        <v>110</v>
      </c>
      <c r="B129" s="65" t="s">
        <v>174</v>
      </c>
      <c r="C129" s="4" t="s">
        <v>23</v>
      </c>
      <c r="D129" s="68">
        <v>88.563999999999993</v>
      </c>
      <c r="E129" s="7" t="s">
        <v>24</v>
      </c>
    </row>
    <row r="130" spans="1:5" ht="25.5">
      <c r="A130" s="65" t="s">
        <v>111</v>
      </c>
      <c r="B130" s="65" t="s">
        <v>173</v>
      </c>
      <c r="C130" s="4" t="s">
        <v>23</v>
      </c>
      <c r="D130" s="68">
        <v>114.822</v>
      </c>
      <c r="E130" s="7" t="s">
        <v>24</v>
      </c>
    </row>
    <row r="131" spans="1:5" ht="25.5">
      <c r="A131" s="65" t="s">
        <v>171</v>
      </c>
      <c r="B131" s="65" t="s">
        <v>172</v>
      </c>
      <c r="C131" s="4" t="s">
        <v>23</v>
      </c>
      <c r="D131" s="68">
        <v>160.17599999999999</v>
      </c>
      <c r="E131" s="7" t="s">
        <v>24</v>
      </c>
    </row>
    <row r="132" spans="1:5">
      <c r="A132" s="69"/>
      <c r="B132" s="69"/>
      <c r="C132" s="69" t="s">
        <v>105</v>
      </c>
      <c r="D132" s="70">
        <v>8.9489999999999998</v>
      </c>
      <c r="E132" s="15"/>
    </row>
    <row r="133" spans="1:5">
      <c r="A133" s="5"/>
      <c r="B133" s="5" t="s">
        <v>1</v>
      </c>
      <c r="C133" s="71"/>
      <c r="D133" s="72">
        <f>SUM(D39:D132)</f>
        <v>12550.771409999998</v>
      </c>
      <c r="E133" s="8"/>
    </row>
  </sheetData>
  <customSheetViews>
    <customSheetView guid="{C431141F-117F-49C7-B3E7-D4961D1E781E}" fitToPage="1">
      <pane ySplit="4" topLeftCell="A5" activePane="bottomLeft" state="frozen"/>
      <selection pane="bottomLeft" activeCell="C10" sqref="C10"/>
      <pageMargins left="0.70866141732283472" right="0.70866141732283472" top="0.74803149606299213" bottom="0.74803149606299213" header="0.31496062992125984" footer="0.31496062992125984"/>
      <pageSetup paperSize="9" fitToHeight="25" orientation="landscape" r:id="rId1"/>
    </customSheetView>
    <customSheetView guid="{0807BC37-3C63-4F33-8764-08C0EDADAA6D}" fitToPage="1">
      <pane ySplit="4" topLeftCell="A1666" activePane="bottomLeft" state="frozen"/>
      <selection pane="bottomLeft" activeCell="E1417" sqref="E1417"/>
      <pageMargins left="0.70866141732283472" right="0.70866141732283472" top="0.74803149606299213" bottom="0.74803149606299213" header="0.31496062992125984" footer="0.31496062992125984"/>
      <pageSetup paperSize="9" fitToHeight="25" orientation="landscape" r:id="rId2"/>
    </customSheetView>
    <customSheetView guid="{237E48EE-855D-4E22-A215-D7BA155C0632}" fitToPage="1">
      <pane ySplit="4" topLeftCell="A361" activePane="bottomLeft" state="frozen"/>
      <selection pane="bottomLeft" activeCell="D362" sqref="D362"/>
      <pageMargins left="0.70866141732283472" right="0.70866141732283472" top="0.74803149606299213" bottom="0.74803149606299213" header="0.31496062992125984" footer="0.31496062992125984"/>
      <pageSetup paperSize="9" fitToHeight="25" orientation="landscape" r:id="rId3"/>
    </customSheetView>
    <customSheetView guid="{63624039-79B7-4B53-8C9B-62AEAD1FE854}" fitToPage="1">
      <pane ySplit="4" topLeftCell="A389" activePane="bottomLeft" state="frozen"/>
      <selection pane="bottomLeft" activeCell="G391" sqref="G391"/>
      <pageMargins left="0.70866141732283472" right="0.70866141732283472" top="0.74803149606299213" bottom="0.74803149606299213" header="0.31496062992125984" footer="0.31496062992125984"/>
      <pageSetup paperSize="9" fitToHeight="25" orientation="landscape" r:id="rId4"/>
    </customSheetView>
    <customSheetView guid="{C08C5C12-FFBC-4F4C-9138-5D34ADCEB223}" fitToPage="1">
      <pane ySplit="4" topLeftCell="A1666" activePane="bottomLeft" state="frozen"/>
      <selection pane="bottomLeft" activeCell="E1417" sqref="E1417"/>
      <pageMargins left="0.70866141732283472" right="0.70866141732283472" top="0.74803149606299213" bottom="0.74803149606299213" header="0.31496062992125984" footer="0.31496062992125984"/>
      <pageSetup paperSize="9" fitToHeight="25" orientation="landscape" r:id="rId5"/>
    </customSheetView>
    <customSheetView guid="{EED4C4C4-2768-4906-8D20-11DE2EB8B1AD}" showPageBreaks="1" fitToPage="1">
      <pane ySplit="4" topLeftCell="A1406" activePane="bottomLeft" state="frozen"/>
      <selection pane="bottomLeft" activeCell="D1417" sqref="D1417"/>
      <pageMargins left="0.70866141732283472" right="0.70866141732283472" top="0.74803149606299213" bottom="0.74803149606299213" header="0.31496062992125984" footer="0.31496062992125984"/>
      <pageSetup paperSize="9" scale="12" fitToHeight="25" orientation="landscape" r:id="rId6"/>
    </customSheetView>
    <customSheetView guid="{6C4C0A1E-9F55-46A5-9256-CBEA636F78CA}" fitToPage="1">
      <pane ySplit="4" topLeftCell="A74" activePane="bottomLeft" state="frozen"/>
      <selection pane="bottomLeft" activeCell="A1417" sqref="A1417:XFD1417"/>
      <pageMargins left="0.70866141732283472" right="0.70866141732283472" top="0.74803149606299213" bottom="0.74803149606299213" header="0.31496062992125984" footer="0.31496062992125984"/>
      <pageSetup paperSize="9" scale="12" fitToHeight="25" orientation="landscape" r:id="rId7"/>
    </customSheetView>
    <customSheetView guid="{B2B7808A-1DE3-4E8C-BA26-3C1F89D42E45}" showPageBreaks="1" fitToPage="1">
      <pane ySplit="4" topLeftCell="A5" activePane="bottomLeft" state="frozen"/>
      <selection pane="bottomLeft" activeCell="A10" sqref="A10"/>
      <pageMargins left="0.70866141732283472" right="0.70866141732283472" top="0.74803149606299213" bottom="0.74803149606299213" header="0.31496062992125984" footer="0.31496062992125984"/>
      <pageSetup paperSize="9" scale="99" fitToHeight="25" orientation="landscape" r:id="rId8"/>
    </customSheetView>
  </customSheetViews>
  <mergeCells count="13">
    <mergeCell ref="A38:E38"/>
    <mergeCell ref="A1:E1"/>
    <mergeCell ref="A2:E2"/>
    <mergeCell ref="A3:A4"/>
    <mergeCell ref="B3:B4"/>
    <mergeCell ref="C3:C4"/>
    <mergeCell ref="E3:E4"/>
    <mergeCell ref="D3:D4"/>
    <mergeCell ref="A34:E34"/>
    <mergeCell ref="A24:E24"/>
    <mergeCell ref="A27:E27"/>
    <mergeCell ref="A5:E5"/>
    <mergeCell ref="A21:E21"/>
  </mergeCells>
  <pageMargins left="0.43307086614173229" right="0.23622047244094491" top="0.74803149606299213" bottom="0.74803149606299213" header="0.31496062992125984" footer="0.31496062992125984"/>
  <pageSetup paperSize="9" scale="70" fitToHeight="25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Поточні ремонти</vt:lpstr>
      <vt:lpstr>'Поточні ремонти'!Заголовки_для_печати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User_452d</cp:lastModifiedBy>
  <cp:lastPrinted>2019-05-14T11:01:42Z</cp:lastPrinted>
  <dcterms:created xsi:type="dcterms:W3CDTF">2018-03-12T15:49:06Z</dcterms:created>
  <dcterms:modified xsi:type="dcterms:W3CDTF">2019-05-31T13:26:09Z</dcterms:modified>
</cp:coreProperties>
</file>